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ính chi phí cơ bản" sheetId="1" r:id="rId5"/>
  </sheets>
  <definedNames>
    <definedName localSheetId="0" name="Bánh_Custard_trà_xanh">#REF!</definedName>
    <definedName localSheetId="0" name="Bánh_custard_socola">#REF!</definedName>
    <definedName localSheetId="0" name="Bánh_Afteryou_socola">#REF!</definedName>
    <definedName localSheetId="0" name="Bánh_Afteryou_cơ_bản">'Tính chi phí cơ bản'!$G$16:$N$81</definedName>
    <definedName localSheetId="0" name="Bánh_Custard_cơ_bản">#REF!</definedName>
    <definedName localSheetId="0" name="Bánh_Afteryou_phomai">#REF!</definedName>
    <definedName localSheetId="0" name="_5._Bánh_After_you_vị_sữa">#REF!</definedName>
    <definedName localSheetId="0" name="Bánh_Afteryou_tiramisu">#REF!</definedName>
  </definedNames>
  <calcPr/>
</workbook>
</file>

<file path=xl/sharedStrings.xml><?xml version="1.0" encoding="utf-8"?>
<sst xmlns="http://schemas.openxmlformats.org/spreadsheetml/2006/main" count="179" uniqueCount="55">
  <si>
    <r>
      <rPr>
        <rFont val="Times New Roman"/>
        <b/>
        <i/>
        <color rgb="FFFF0000"/>
        <sz val="16.0"/>
      </rPr>
      <t>* Cách sử dụng bảng tính chi phí:</t>
    </r>
    <r>
      <rPr>
        <rFont val="Times New Roman"/>
        <b/>
        <i/>
        <color rgb="FF000000"/>
        <sz val="12.0"/>
      </rPr>
      <t xml:space="preserve">
- Bảng tính bên phải, tên "</t>
    </r>
    <r>
      <rPr>
        <rFont val="Times New Roman"/>
        <b/>
        <i/>
        <color rgb="FFFF0000"/>
        <sz val="12.0"/>
      </rPr>
      <t>Chi phí nguyên liệu các món bánh</t>
    </r>
    <r>
      <rPr>
        <rFont val="Times New Roman"/>
        <b/>
        <i/>
        <color rgb="FF000000"/>
        <sz val="12.0"/>
      </rPr>
      <t xml:space="preserve">" sử dụng công thức tự động. Học viên </t>
    </r>
    <r>
      <rPr>
        <rFont val="Times New Roman"/>
        <b/>
        <i/>
        <color rgb="FFFF0000"/>
        <sz val="12.0"/>
      </rPr>
      <t xml:space="preserve">không </t>
    </r>
    <r>
      <rPr>
        <rFont val="Times New Roman"/>
        <b/>
        <i/>
        <color rgb="FF000000"/>
        <sz val="12.0"/>
      </rPr>
      <t xml:space="preserve">thay đổi số trong bảng này. 
- Bảng bên trái (tên </t>
    </r>
    <r>
      <rPr>
        <rFont val="Times New Roman"/>
        <b/>
        <i/>
        <color rgb="FFFF0000"/>
        <sz val="12.0"/>
      </rPr>
      <t>Bảng giá tham khả</t>
    </r>
    <r>
      <rPr>
        <rFont val="Times New Roman"/>
        <b/>
        <i/>
        <color rgb="FF000000"/>
        <sz val="12.0"/>
      </rPr>
      <t xml:space="preserve">o) là nơi ghi giá các nguyên liệu và định lượng. Ví dụ, 1 kg bột có giá 30 nghìn. Các con số ghi giá trong bảng này là giá nguyên liệu tụi mình tham khảo mua ở Hà Nội và mua lẻ. Giá nguyên liệu bạn dùng có thể sẽ khác. Nên bạn chỉ cần thay số trong bảng này ở cột Định lượng (3) và cột Giá tiền (5). Ví dụ, bạn mua bột lượng lớn, tính ra 1 kg chỉ có 20.000 thì bạn sửa số ở dòng 8, cột E từ 34.000 thành 20.000. Sau khi bạn thay số, các con số tính giá ở bảng bên phải sẽ tự động thay đổi. Và bạn sẽ biết giá cost của bánh là bao nhiêu.  </t>
    </r>
  </si>
  <si>
    <t>BẢNG GIÁ THAM KHẢO MỘT SỐ NGUYÊN LIỆU LÀM BÁNH</t>
  </si>
  <si>
    <t>CHI PHÍ NGUYÊN LIỆU CÁC MÓN BÁNH TRONG KHÓA HỌC</t>
  </si>
  <si>
    <t>STT (1)</t>
  </si>
  <si>
    <t>Nguyên liệu
 (2)</t>
  </si>
  <si>
    <t>Định lượng
 (3)</t>
  </si>
  <si>
    <t>Đơn vị
 (4)</t>
  </si>
  <si>
    <t>Giá tiền (vnđ)
 (5)</t>
  </si>
  <si>
    <t>1. Vị cơ bản</t>
  </si>
  <si>
    <t>Cream cheese</t>
  </si>
  <si>
    <t>gram</t>
  </si>
  <si>
    <t>Thành phẩm khoảng</t>
  </si>
  <si>
    <t>1 khuôn 14cm nặng 450 gram</t>
  </si>
  <si>
    <t>Bột ngô</t>
  </si>
  <si>
    <t>Trứng gà</t>
  </si>
  <si>
    <t>quả</t>
  </si>
  <si>
    <t>STT
(1)</t>
  </si>
  <si>
    <t>Nguyên liệu
(2)</t>
  </si>
  <si>
    <t>Số lượng (3)</t>
  </si>
  <si>
    <t>Đơn vị
(4)</t>
  </si>
  <si>
    <t>Giá tiền (vnđ)
(5)</t>
  </si>
  <si>
    <t>Định lượng
cho 1 cốt bánh 14 cm</t>
  </si>
  <si>
    <t>Thành tiền (vnđ)
(8)</t>
  </si>
  <si>
    <t>Đường vàng</t>
  </si>
  <si>
    <t>1</t>
  </si>
  <si>
    <t>Quả chanh</t>
  </si>
  <si>
    <t>2</t>
  </si>
  <si>
    <t>Tinh chất vani</t>
  </si>
  <si>
    <t>ml</t>
  </si>
  <si>
    <t>3</t>
  </si>
  <si>
    <t>Whipping cream</t>
  </si>
  <si>
    <t>4</t>
  </si>
  <si>
    <t>Bơ dầu</t>
  </si>
  <si>
    <t>5</t>
  </si>
  <si>
    <t>Bột cacao</t>
  </si>
  <si>
    <t>6</t>
  </si>
  <si>
    <t>Socola nguyên chất 65%</t>
  </si>
  <si>
    <t>7</t>
  </si>
  <si>
    <t>Rượu Baileys</t>
  </si>
  <si>
    <t>8</t>
  </si>
  <si>
    <t>Đường nâu HQ</t>
  </si>
  <si>
    <t>Tổng chi phí 1 bánh cơ bản</t>
  </si>
  <si>
    <t>Trà ô long nhài</t>
  </si>
  <si>
    <t>Sữa yến mạch</t>
  </si>
  <si>
    <t>2. Vị Cream Brulee</t>
  </si>
  <si>
    <t>Thịt sầu riêng</t>
  </si>
  <si>
    <t>Đường kính trắng</t>
  </si>
  <si>
    <t>Bột sầu riêng</t>
  </si>
  <si>
    <t>Trà earl grey</t>
  </si>
  <si>
    <t>Tổng chi phí</t>
  </si>
  <si>
    <t>3. Vị Socola Baileys</t>
  </si>
  <si>
    <t>9</t>
  </si>
  <si>
    <t xml:space="preserve">Tổng chi phí </t>
  </si>
  <si>
    <t>4. Vị Ô long Nhài</t>
  </si>
  <si>
    <t>5. Vị Sầu riêng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</si>
</sst>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2">
    <font>
      <sz val="10.0"/>
      <color rgb="FF000000"/>
      <name val="Arial"/>
      <scheme val="minor"/>
    </font>
    <font>
      <b/>
      <i/>
      <sz val="12.0"/>
      <color rgb="FF000000"/>
      <name val="Times New Roman"/>
    </font>
    <font/>
    <font>
      <b/>
      <sz val="13.0"/>
      <color rgb="FFC00000"/>
      <name val="Times New Roman"/>
    </font>
    <font>
      <sz val="11.0"/>
      <color theme="1"/>
      <name val="Calibri"/>
    </font>
    <font>
      <b/>
      <sz val="14.0"/>
      <color rgb="FFC00000"/>
      <name val="Times New Roman"/>
    </font>
    <font>
      <b/>
      <sz val="12.0"/>
      <color rgb="FF000000"/>
      <name val="Times New Roman"/>
    </font>
    <font>
      <sz val="10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10.0"/>
      <color theme="1"/>
      <name val="Times New Roman"/>
    </font>
    <font>
      <b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DE49A"/>
        <bgColor rgb="FFFDE49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FFFFFF"/>
      </left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3" fontId="4" numFmtId="0" xfId="0" applyBorder="1" applyFill="1" applyFont="1"/>
    <xf borderId="5" fillId="3" fontId="3" numFmtId="49" xfId="0" applyAlignment="1" applyBorder="1" applyFont="1" applyNumberFormat="1">
      <alignment horizontal="center" vertical="center"/>
    </xf>
    <xf borderId="5" fillId="3" fontId="5" numFmtId="0" xfId="0" applyAlignment="1" applyBorder="1" applyFont="1">
      <alignment horizontal="center" readingOrder="0"/>
    </xf>
    <xf borderId="6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vertical="center"/>
    </xf>
    <xf borderId="4" fillId="3" fontId="7" numFmtId="49" xfId="0" applyAlignment="1" applyBorder="1" applyFont="1" applyNumberFormat="1">
      <alignment vertical="center"/>
    </xf>
    <xf borderId="5" fillId="3" fontId="5" numFmtId="49" xfId="0" applyAlignment="1" applyBorder="1" applyFont="1" applyNumberFormat="1">
      <alignment horizontal="center" readingOrder="0" vertical="top"/>
    </xf>
    <xf borderId="6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readingOrder="0" shrinkToFit="0" vertical="center" wrapText="1"/>
    </xf>
    <xf borderId="6" fillId="0" fontId="9" numFmtId="3" xfId="0" applyAlignment="1" applyBorder="1" applyFont="1" applyNumberFormat="1">
      <alignment horizontal="center" readingOrder="0" vertical="center"/>
    </xf>
    <xf borderId="6" fillId="0" fontId="9" numFmtId="0" xfId="0" applyAlignment="1" applyBorder="1" applyFont="1">
      <alignment horizontal="center" vertical="center"/>
    </xf>
    <xf borderId="4" fillId="4" fontId="4" numFmtId="0" xfId="0" applyBorder="1" applyFill="1" applyFont="1"/>
    <xf borderId="4" fillId="4" fontId="10" numFmtId="49" xfId="0" applyAlignment="1" applyBorder="1" applyFont="1" applyNumberFormat="1">
      <alignment horizontal="right" vertical="center"/>
    </xf>
    <xf borderId="4" fillId="4" fontId="11" numFmtId="0" xfId="0" applyAlignment="1" applyBorder="1" applyFont="1">
      <alignment readingOrder="0" vertical="center"/>
    </xf>
    <xf borderId="4" fillId="4" fontId="7" numFmtId="0" xfId="0" applyAlignment="1" applyBorder="1" applyFont="1">
      <alignment vertical="center"/>
    </xf>
    <xf borderId="9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readingOrder="0" vertical="center"/>
    </xf>
    <xf borderId="8" fillId="0" fontId="8" numFmtId="0" xfId="0" applyAlignment="1" applyBorder="1" applyFont="1">
      <alignment horizontal="center" vertical="center"/>
    </xf>
    <xf borderId="8" fillId="0" fontId="8" numFmtId="3" xfId="0" applyAlignment="1" applyBorder="1" applyFont="1" applyNumberFormat="1">
      <alignment horizontal="center" readingOrder="0" vertical="center"/>
    </xf>
    <xf borderId="8" fillId="0" fontId="9" numFmtId="0" xfId="0" applyAlignment="1" applyBorder="1" applyFont="1">
      <alignment readingOrder="0" vertical="center"/>
    </xf>
    <xf borderId="10" fillId="0" fontId="8" numFmtId="3" xfId="0" applyAlignment="1" applyBorder="1" applyFont="1" applyNumberFormat="1">
      <alignment horizontal="center" readingOrder="0" vertical="center"/>
    </xf>
    <xf borderId="6" fillId="0" fontId="8" numFmtId="0" xfId="0" applyAlignment="1" applyBorder="1" applyFont="1">
      <alignment horizontal="center" readingOrder="0" vertical="center"/>
    </xf>
    <xf borderId="6" fillId="0" fontId="8" numFmtId="3" xfId="0" applyAlignment="1" applyBorder="1" applyFont="1" applyNumberFormat="1">
      <alignment horizontal="center" readingOrder="0" vertical="center"/>
    </xf>
    <xf borderId="6" fillId="0" fontId="11" numFmtId="49" xfId="0" applyAlignment="1" applyBorder="1" applyFont="1" applyNumberForma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readingOrder="0" shrinkToFit="0" vertical="center" wrapText="1"/>
    </xf>
    <xf borderId="6" fillId="0" fontId="8" numFmtId="0" xfId="0" applyAlignment="1" applyBorder="1" applyFont="1">
      <alignment readingOrder="0" shrinkToFit="0" vertical="center" wrapText="1"/>
    </xf>
    <xf borderId="6" fillId="0" fontId="8" numFmtId="3" xfId="0" applyAlignment="1" applyBorder="1" applyFont="1" applyNumberFormat="1">
      <alignment horizontal="center" vertical="center"/>
    </xf>
    <xf borderId="9" fillId="0" fontId="8" numFmtId="49" xfId="0" applyAlignment="1" applyBorder="1" applyFont="1" applyNumberFormat="1">
      <alignment horizontal="center" shrinkToFit="0" vertical="center" wrapText="1"/>
    </xf>
    <xf borderId="8" fillId="0" fontId="8" numFmtId="3" xfId="0" applyAlignment="1" applyBorder="1" applyFont="1" applyNumberFormat="1">
      <alignment horizontal="center" shrinkToFit="0" vertical="center" wrapText="1"/>
    </xf>
    <xf borderId="8" fillId="0" fontId="8" numFmtId="3" xfId="0" applyAlignment="1" applyBorder="1" applyFont="1" applyNumberFormat="1">
      <alignment horizontal="center" readingOrder="0" shrinkToFit="0" vertical="center" wrapText="1"/>
    </xf>
    <xf borderId="6" fillId="0" fontId="9" numFmtId="0" xfId="0" applyAlignment="1" applyBorder="1" applyFont="1">
      <alignment readingOrder="0" vertical="center"/>
    </xf>
    <xf borderId="6" fillId="0" fontId="9" numFmtId="3" xfId="0" applyAlignment="1" applyBorder="1" applyFont="1" applyNumberFormat="1">
      <alignment horizontal="center" readingOrder="0" shrinkToFit="0" vertical="center" wrapText="1"/>
    </xf>
    <xf borderId="11" fillId="0" fontId="9" numFmtId="0" xfId="0" applyAlignment="1" applyBorder="1" applyFont="1">
      <alignment horizontal="center" readingOrder="0" shrinkToFit="0" vertical="center" wrapText="1"/>
    </xf>
    <xf borderId="10" fillId="0" fontId="9" numFmtId="3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left" readingOrder="0" shrinkToFit="0" vertical="center" wrapText="1"/>
    </xf>
    <xf borderId="7" fillId="0" fontId="8" numFmtId="164" xfId="0" applyAlignment="1" applyBorder="1" applyFont="1" applyNumberFormat="1">
      <alignment horizontal="center" readingOrder="0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8" fillId="0" fontId="8" numFmtId="164" xfId="0" applyAlignment="1" applyBorder="1" applyFont="1" applyNumberFormat="1">
      <alignment horizontal="center" readingOrder="0" shrinkToFit="0" vertical="center" wrapText="1"/>
    </xf>
    <xf borderId="6" fillId="0" fontId="8" numFmtId="3" xfId="0" applyAlignment="1" applyBorder="1" applyFont="1" applyNumberFormat="1">
      <alignment horizontal="center" shrinkToFit="0" vertical="center" wrapText="1"/>
    </xf>
    <xf borderId="6" fillId="0" fontId="8" numFmtId="164" xfId="0" applyAlignment="1" applyBorder="1" applyFont="1" applyNumberFormat="1">
      <alignment horizontal="center" readingOrder="0" shrinkToFit="0" vertical="center" wrapText="1"/>
    </xf>
    <xf borderId="9" fillId="2" fontId="7" numFmtId="49" xfId="0" applyAlignment="1" applyBorder="1" applyFont="1" applyNumberFormat="1">
      <alignment vertical="center"/>
    </xf>
    <xf borderId="12" fillId="2" fontId="11" numFmtId="0" xfId="0" applyAlignment="1" applyBorder="1" applyFont="1">
      <alignment readingOrder="0" shrinkToFit="0" vertical="center" wrapText="1"/>
    </xf>
    <xf borderId="13" fillId="2" fontId="11" numFmtId="0" xfId="0" applyAlignment="1" applyBorder="1" applyFont="1">
      <alignment shrinkToFit="0" vertical="center" wrapText="1"/>
    </xf>
    <xf borderId="14" fillId="2" fontId="11" numFmtId="0" xfId="0" applyAlignment="1" applyBorder="1" applyFont="1">
      <alignment shrinkToFit="0" vertical="center" wrapText="1"/>
    </xf>
    <xf borderId="6" fillId="2" fontId="11" numFmtId="3" xfId="0" applyAlignment="1" applyBorder="1" applyFont="1" applyNumberFormat="1">
      <alignment shrinkToFit="0" vertical="center" wrapText="1"/>
    </xf>
    <xf borderId="8" fillId="0" fontId="9" numFmtId="0" xfId="0" applyAlignment="1" applyBorder="1" applyFont="1">
      <alignment horizontal="left" readingOrder="0" shrinkToFit="0" vertical="center" wrapText="1"/>
    </xf>
    <xf borderId="8" fillId="0" fontId="9" numFmtId="3" xfId="0" applyAlignment="1" applyBorder="1" applyFont="1" applyNumberFormat="1">
      <alignment horizontal="center" readingOrder="0" shrinkToFit="0" vertical="center" wrapText="1"/>
    </xf>
    <xf borderId="8" fillId="0" fontId="9" numFmtId="0" xfId="0" applyAlignment="1" applyBorder="1" applyFont="1">
      <alignment horizontal="center" readingOrder="0" shrinkToFit="0" vertical="center" wrapText="1"/>
    </xf>
    <xf borderId="9" fillId="0" fontId="8" numFmtId="49" xfId="0" applyAlignment="1" applyBorder="1" applyFont="1" applyNumberFormat="1">
      <alignment horizontal="center" readingOrder="0" shrinkToFit="0" vertical="center" wrapText="1"/>
    </xf>
    <xf borderId="15" fillId="0" fontId="9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5"/>
    <col customWidth="1" min="2" max="2" width="23.38"/>
    <col customWidth="1" min="3" max="3" width="14.75"/>
    <col customWidth="1" min="4" max="4" width="14.25"/>
    <col customWidth="1" min="5" max="5" width="15.63"/>
    <col customWidth="1" min="6" max="6" width="7.63"/>
    <col customWidth="1" min="7" max="7" width="6.5"/>
    <col customWidth="1" min="8" max="8" width="5.38"/>
    <col customWidth="1" min="9" max="9" width="24.75"/>
    <col customWidth="1" min="10" max="10" width="11.75"/>
    <col customWidth="1" min="11" max="11" width="13.75"/>
    <col customWidth="1" min="12" max="12" width="7.63"/>
    <col customWidth="1" min="13" max="13" width="12.75"/>
    <col customWidth="1" min="14" max="14" width="10.88"/>
    <col customWidth="1" min="15" max="23" width="7.63"/>
  </cols>
  <sheetData>
    <row r="1" ht="14.25" customHeight="1"/>
    <row r="2" ht="109.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/>
    <row r="4" ht="14.25" customHeight="1"/>
    <row r="5" ht="21.0" customHeight="1">
      <c r="A5" s="4" t="s">
        <v>1</v>
      </c>
      <c r="H5" s="5"/>
      <c r="I5" s="6" t="s">
        <v>2</v>
      </c>
      <c r="J5" s="2"/>
      <c r="K5" s="2"/>
      <c r="L5" s="2"/>
      <c r="M5" s="2"/>
      <c r="N5" s="3"/>
    </row>
    <row r="6" ht="19.5" customHeight="1">
      <c r="H6" s="5"/>
      <c r="I6" s="7"/>
      <c r="J6" s="2"/>
      <c r="K6" s="2"/>
      <c r="L6" s="2"/>
      <c r="M6" s="2"/>
      <c r="N6" s="3"/>
    </row>
    <row r="7" ht="24.0" customHeight="1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H7" s="10"/>
      <c r="I7" s="11" t="s">
        <v>8</v>
      </c>
      <c r="J7" s="2"/>
      <c r="K7" s="2"/>
      <c r="L7" s="2"/>
      <c r="M7" s="2"/>
      <c r="N7" s="3"/>
    </row>
    <row r="8" ht="14.25" customHeight="1">
      <c r="A8" s="12">
        <v>1.0</v>
      </c>
      <c r="B8" s="13" t="s">
        <v>9</v>
      </c>
      <c r="C8" s="14">
        <v>1000.0</v>
      </c>
      <c r="D8" s="15" t="s">
        <v>10</v>
      </c>
      <c r="E8" s="14">
        <v>270000.0</v>
      </c>
      <c r="H8" s="16"/>
      <c r="I8" s="17"/>
      <c r="J8" s="18" t="s">
        <v>11</v>
      </c>
      <c r="K8" s="19"/>
      <c r="L8" s="18" t="s">
        <v>12</v>
      </c>
      <c r="M8" s="18"/>
      <c r="N8" s="19"/>
    </row>
    <row r="9" ht="14.25" customHeight="1">
      <c r="A9" s="20">
        <v>2.0</v>
      </c>
      <c r="B9" s="13" t="s">
        <v>13</v>
      </c>
      <c r="C9" s="21">
        <v>400.0</v>
      </c>
      <c r="D9" s="22" t="s">
        <v>10</v>
      </c>
      <c r="E9" s="23">
        <v>28000.0</v>
      </c>
    </row>
    <row r="10" ht="58.5" customHeight="1">
      <c r="A10" s="12">
        <v>3.0</v>
      </c>
      <c r="B10" s="24" t="s">
        <v>14</v>
      </c>
      <c r="C10" s="25">
        <v>10.0</v>
      </c>
      <c r="D10" s="26" t="s">
        <v>15</v>
      </c>
      <c r="E10" s="27">
        <v>30000.0</v>
      </c>
      <c r="H10" s="28" t="s">
        <v>16</v>
      </c>
      <c r="I10" s="29" t="s">
        <v>17</v>
      </c>
      <c r="J10" s="29" t="s">
        <v>18</v>
      </c>
      <c r="K10" s="29" t="s">
        <v>19</v>
      </c>
      <c r="L10" s="29" t="s">
        <v>20</v>
      </c>
      <c r="M10" s="30" t="s">
        <v>21</v>
      </c>
      <c r="N10" s="29" t="s">
        <v>22</v>
      </c>
    </row>
    <row r="11" ht="14.25" customHeight="1">
      <c r="A11" s="20">
        <v>4.0</v>
      </c>
      <c r="B11" s="31" t="s">
        <v>23</v>
      </c>
      <c r="C11" s="32">
        <v>1000.0</v>
      </c>
      <c r="D11" s="12" t="s">
        <v>10</v>
      </c>
      <c r="E11" s="27">
        <v>30000.0</v>
      </c>
      <c r="H11" s="33" t="s">
        <v>24</v>
      </c>
      <c r="I11" s="13" t="s">
        <v>9</v>
      </c>
      <c r="J11" s="34">
        <f t="shared" ref="J11:J18" si="1">VLOOKUP(I11,$B$8:$E$25,2,0)</f>
        <v>1000</v>
      </c>
      <c r="K11" s="34" t="str">
        <f t="shared" ref="K11:K18" si="2">VLOOKUP(I11,$B$8:$E$25,3,0)</f>
        <v>gram</v>
      </c>
      <c r="L11" s="34">
        <f t="shared" ref="L11:L18" si="3">VLOOKUP(I11,$B$8:$E$25,4,0)</f>
        <v>270000</v>
      </c>
      <c r="M11" s="35">
        <v>220.0</v>
      </c>
      <c r="N11" s="34">
        <f t="shared" ref="N11:N18" si="4">L11/J11*M11</f>
        <v>59400</v>
      </c>
    </row>
    <row r="12" ht="14.25" customHeight="1">
      <c r="A12" s="12">
        <v>5.0</v>
      </c>
      <c r="B12" s="36" t="s">
        <v>25</v>
      </c>
      <c r="C12" s="37">
        <v>1.0</v>
      </c>
      <c r="D12" s="38" t="s">
        <v>15</v>
      </c>
      <c r="E12" s="39">
        <v>2000.0</v>
      </c>
      <c r="H12" s="40" t="s">
        <v>26</v>
      </c>
      <c r="I12" s="41" t="s">
        <v>13</v>
      </c>
      <c r="J12" s="34">
        <f t="shared" si="1"/>
        <v>400</v>
      </c>
      <c r="K12" s="34" t="str">
        <f t="shared" si="2"/>
        <v>gram</v>
      </c>
      <c r="L12" s="34">
        <f t="shared" si="3"/>
        <v>28000</v>
      </c>
      <c r="M12" s="42">
        <v>5.0</v>
      </c>
      <c r="N12" s="34">
        <f t="shared" si="4"/>
        <v>350</v>
      </c>
    </row>
    <row r="13" ht="14.25" customHeight="1">
      <c r="A13" s="20">
        <v>6.0</v>
      </c>
      <c r="B13" s="31" t="s">
        <v>27</v>
      </c>
      <c r="C13" s="37">
        <v>500.0</v>
      </c>
      <c r="D13" s="43" t="s">
        <v>28</v>
      </c>
      <c r="E13" s="37">
        <v>265000.0</v>
      </c>
      <c r="H13" s="33" t="s">
        <v>29</v>
      </c>
      <c r="I13" s="13" t="s">
        <v>14</v>
      </c>
      <c r="J13" s="34">
        <f t="shared" si="1"/>
        <v>10</v>
      </c>
      <c r="K13" s="34" t="str">
        <f t="shared" si="2"/>
        <v>quả</v>
      </c>
      <c r="L13" s="34">
        <f t="shared" si="3"/>
        <v>30000</v>
      </c>
      <c r="M13" s="35">
        <v>2.0</v>
      </c>
      <c r="N13" s="34">
        <f t="shared" si="4"/>
        <v>6000</v>
      </c>
    </row>
    <row r="14" ht="14.25" customHeight="1">
      <c r="A14" s="12">
        <v>7.0</v>
      </c>
      <c r="B14" s="41" t="s">
        <v>30</v>
      </c>
      <c r="C14" s="39">
        <v>1000.0</v>
      </c>
      <c r="D14" s="44" t="s">
        <v>10</v>
      </c>
      <c r="E14" s="39">
        <v>150000.0</v>
      </c>
      <c r="H14" s="40" t="s">
        <v>31</v>
      </c>
      <c r="I14" s="41" t="s">
        <v>23</v>
      </c>
      <c r="J14" s="34">
        <f t="shared" si="1"/>
        <v>1000</v>
      </c>
      <c r="K14" s="34" t="str">
        <f t="shared" si="2"/>
        <v>gram</v>
      </c>
      <c r="L14" s="34">
        <f t="shared" si="3"/>
        <v>30000</v>
      </c>
      <c r="M14" s="42">
        <v>40.0</v>
      </c>
      <c r="N14" s="34">
        <f t="shared" si="4"/>
        <v>1200</v>
      </c>
    </row>
    <row r="15" ht="14.25" customHeight="1">
      <c r="A15" s="20">
        <v>8.0</v>
      </c>
      <c r="B15" s="41" t="s">
        <v>32</v>
      </c>
      <c r="C15" s="37">
        <v>380.0</v>
      </c>
      <c r="D15" s="45" t="s">
        <v>10</v>
      </c>
      <c r="E15" s="37">
        <v>140000.0</v>
      </c>
      <c r="H15" s="33" t="s">
        <v>33</v>
      </c>
      <c r="I15" s="13" t="s">
        <v>25</v>
      </c>
      <c r="J15" s="34">
        <f t="shared" si="1"/>
        <v>1</v>
      </c>
      <c r="K15" s="34" t="str">
        <f t="shared" si="2"/>
        <v>quả</v>
      </c>
      <c r="L15" s="34">
        <f t="shared" si="3"/>
        <v>2000</v>
      </c>
      <c r="M15" s="46">
        <v>0.5</v>
      </c>
      <c r="N15" s="34">
        <f t="shared" si="4"/>
        <v>1000</v>
      </c>
    </row>
    <row r="16" ht="21.0" customHeight="1">
      <c r="A16" s="12">
        <v>9.0</v>
      </c>
      <c r="B16" s="31" t="s">
        <v>34</v>
      </c>
      <c r="C16" s="26">
        <v>100.0</v>
      </c>
      <c r="D16" s="26" t="s">
        <v>10</v>
      </c>
      <c r="E16" s="27">
        <v>49000.0</v>
      </c>
      <c r="H16" s="40" t="s">
        <v>35</v>
      </c>
      <c r="I16" s="41" t="s">
        <v>27</v>
      </c>
      <c r="J16" s="47">
        <f t="shared" si="1"/>
        <v>500</v>
      </c>
      <c r="K16" s="47" t="str">
        <f t="shared" si="2"/>
        <v>ml</v>
      </c>
      <c r="L16" s="47">
        <f t="shared" si="3"/>
        <v>265000</v>
      </c>
      <c r="M16" s="48">
        <v>5.0</v>
      </c>
      <c r="N16" s="34">
        <f t="shared" si="4"/>
        <v>2650</v>
      </c>
    </row>
    <row r="17" ht="21.0" customHeight="1">
      <c r="A17" s="20">
        <v>10.0</v>
      </c>
      <c r="B17" s="13" t="s">
        <v>36</v>
      </c>
      <c r="C17" s="27">
        <v>1000.0</v>
      </c>
      <c r="D17" s="15" t="s">
        <v>10</v>
      </c>
      <c r="E17" s="27">
        <v>300000.0</v>
      </c>
      <c r="H17" s="40" t="s">
        <v>37</v>
      </c>
      <c r="I17" s="41" t="s">
        <v>30</v>
      </c>
      <c r="J17" s="47">
        <f t="shared" si="1"/>
        <v>1000</v>
      </c>
      <c r="K17" s="47" t="str">
        <f t="shared" si="2"/>
        <v>gram</v>
      </c>
      <c r="L17" s="47">
        <f t="shared" si="3"/>
        <v>150000</v>
      </c>
      <c r="M17" s="48">
        <v>120.0</v>
      </c>
      <c r="N17" s="34">
        <f t="shared" si="4"/>
        <v>18000</v>
      </c>
    </row>
    <row r="18" ht="21.0" customHeight="1">
      <c r="A18" s="12">
        <v>11.0</v>
      </c>
      <c r="B18" s="24" t="s">
        <v>38</v>
      </c>
      <c r="C18" s="37">
        <v>750.0</v>
      </c>
      <c r="D18" s="43" t="s">
        <v>28</v>
      </c>
      <c r="E18" s="37">
        <v>400000.0</v>
      </c>
      <c r="H18" s="40" t="s">
        <v>39</v>
      </c>
      <c r="I18" s="41" t="s">
        <v>32</v>
      </c>
      <c r="J18" s="47">
        <f t="shared" si="1"/>
        <v>380</v>
      </c>
      <c r="K18" s="47" t="str">
        <f t="shared" si="2"/>
        <v>gram</v>
      </c>
      <c r="L18" s="47">
        <f t="shared" si="3"/>
        <v>140000</v>
      </c>
      <c r="M18" s="48">
        <v>15.0</v>
      </c>
      <c r="N18" s="34">
        <f t="shared" si="4"/>
        <v>5526.315789</v>
      </c>
    </row>
    <row r="19" ht="32.25" customHeight="1">
      <c r="A19" s="20">
        <v>12.0</v>
      </c>
      <c r="B19" s="41" t="s">
        <v>40</v>
      </c>
      <c r="C19" s="37">
        <v>1000.0</v>
      </c>
      <c r="D19" s="43" t="s">
        <v>10</v>
      </c>
      <c r="E19" s="37">
        <v>72000.0</v>
      </c>
      <c r="H19" s="49"/>
      <c r="I19" s="50" t="s">
        <v>41</v>
      </c>
      <c r="J19" s="51"/>
      <c r="K19" s="51"/>
      <c r="L19" s="51"/>
      <c r="M19" s="52"/>
      <c r="N19" s="53">
        <f>SUm(N11:N18)</f>
        <v>94126.31579</v>
      </c>
    </row>
    <row r="20" ht="29.25" customHeight="1">
      <c r="A20" s="12">
        <v>13.0</v>
      </c>
      <c r="B20" s="31" t="s">
        <v>42</v>
      </c>
      <c r="C20" s="35">
        <v>500.0</v>
      </c>
      <c r="D20" s="35" t="s">
        <v>10</v>
      </c>
      <c r="E20" s="35">
        <v>179000.0</v>
      </c>
    </row>
    <row r="21" ht="22.5" customHeight="1">
      <c r="A21" s="20">
        <v>14.0</v>
      </c>
      <c r="B21" s="24" t="s">
        <v>43</v>
      </c>
      <c r="C21" s="37">
        <v>1000.0</v>
      </c>
      <c r="D21" s="43" t="s">
        <v>10</v>
      </c>
      <c r="E21" s="37">
        <v>52000.0</v>
      </c>
      <c r="H21" s="10"/>
      <c r="I21" s="11" t="s">
        <v>44</v>
      </c>
      <c r="J21" s="2"/>
      <c r="K21" s="2"/>
      <c r="L21" s="2"/>
      <c r="M21" s="2"/>
      <c r="N21" s="3"/>
    </row>
    <row r="22" ht="21.0" customHeight="1">
      <c r="A22" s="12">
        <v>15.0</v>
      </c>
      <c r="B22" s="41" t="s">
        <v>45</v>
      </c>
      <c r="C22" s="37">
        <v>1000.0</v>
      </c>
      <c r="D22" s="43" t="s">
        <v>10</v>
      </c>
      <c r="E22" s="37">
        <v>350000.0</v>
      </c>
      <c r="H22" s="16"/>
      <c r="I22" s="17"/>
      <c r="J22" s="18" t="s">
        <v>11</v>
      </c>
      <c r="K22" s="19"/>
      <c r="L22" s="18" t="s">
        <v>12</v>
      </c>
      <c r="M22" s="18"/>
      <c r="N22" s="19"/>
    </row>
    <row r="23" ht="24.75" customHeight="1">
      <c r="A23" s="20">
        <v>16.0</v>
      </c>
      <c r="B23" s="31" t="s">
        <v>46</v>
      </c>
      <c r="C23" s="35">
        <v>1000.0</v>
      </c>
      <c r="D23" s="35" t="s">
        <v>10</v>
      </c>
      <c r="E23" s="35">
        <v>25000.0</v>
      </c>
    </row>
    <row r="24" ht="14.25" customHeight="1">
      <c r="A24" s="12">
        <v>17.0</v>
      </c>
      <c r="B24" s="54" t="s">
        <v>47</v>
      </c>
      <c r="C24" s="55">
        <v>1000.0</v>
      </c>
      <c r="D24" s="56" t="s">
        <v>10</v>
      </c>
      <c r="E24" s="55">
        <v>180000.0</v>
      </c>
      <c r="H24" s="28" t="s">
        <v>16</v>
      </c>
      <c r="I24" s="29" t="s">
        <v>17</v>
      </c>
      <c r="J24" s="29" t="s">
        <v>18</v>
      </c>
      <c r="K24" s="29" t="s">
        <v>19</v>
      </c>
      <c r="L24" s="29" t="s">
        <v>20</v>
      </c>
      <c r="M24" s="30" t="s">
        <v>21</v>
      </c>
      <c r="N24" s="29" t="s">
        <v>22</v>
      </c>
    </row>
    <row r="25">
      <c r="A25" s="20">
        <v>18.0</v>
      </c>
      <c r="B25" s="31"/>
      <c r="C25" s="35"/>
      <c r="D25" s="35"/>
      <c r="E25" s="35"/>
      <c r="H25" s="33" t="s">
        <v>24</v>
      </c>
      <c r="I25" s="13" t="s">
        <v>9</v>
      </c>
      <c r="J25" s="34">
        <f t="shared" ref="J25:J32" si="5">VLOOKUP(I25,$B$8:$E$25,2,0)</f>
        <v>1000</v>
      </c>
      <c r="K25" s="34" t="str">
        <f t="shared" ref="K25:K32" si="6">VLOOKUP(I25,$B$8:$E$25,3,0)</f>
        <v>gram</v>
      </c>
      <c r="L25" s="34">
        <f t="shared" ref="L25:L32" si="7">VLOOKUP(I25,$B$8:$E$25,4,0)</f>
        <v>270000</v>
      </c>
      <c r="M25" s="35">
        <v>220.0</v>
      </c>
      <c r="N25" s="34">
        <f t="shared" ref="N25:N32" si="8">L25/J25*M25</f>
        <v>59400</v>
      </c>
    </row>
    <row r="26">
      <c r="A26" s="20"/>
      <c r="B26" s="13"/>
      <c r="C26" s="35"/>
      <c r="D26" s="35"/>
      <c r="E26" s="35"/>
      <c r="H26" s="40" t="s">
        <v>26</v>
      </c>
      <c r="I26" s="41" t="s">
        <v>13</v>
      </c>
      <c r="J26" s="34">
        <f t="shared" si="5"/>
        <v>400</v>
      </c>
      <c r="K26" s="34" t="str">
        <f t="shared" si="6"/>
        <v>gram</v>
      </c>
      <c r="L26" s="34">
        <f t="shared" si="7"/>
        <v>28000</v>
      </c>
      <c r="M26" s="42">
        <v>5.0</v>
      </c>
      <c r="N26" s="34">
        <f t="shared" si="8"/>
        <v>350</v>
      </c>
    </row>
    <row r="27" ht="44.25" customHeight="1">
      <c r="A27" s="12">
        <v>19.0</v>
      </c>
      <c r="B27" s="24" t="s">
        <v>48</v>
      </c>
      <c r="C27" s="37">
        <v>40.0</v>
      </c>
      <c r="D27" s="43" t="s">
        <v>10</v>
      </c>
      <c r="E27" s="37">
        <v>65000.0</v>
      </c>
      <c r="H27" s="33" t="s">
        <v>29</v>
      </c>
      <c r="I27" s="13" t="s">
        <v>14</v>
      </c>
      <c r="J27" s="34">
        <f t="shared" si="5"/>
        <v>10</v>
      </c>
      <c r="K27" s="34" t="str">
        <f t="shared" si="6"/>
        <v>quả</v>
      </c>
      <c r="L27" s="34">
        <f t="shared" si="7"/>
        <v>30000</v>
      </c>
      <c r="M27" s="35">
        <v>4.0</v>
      </c>
      <c r="N27" s="34">
        <f t="shared" si="8"/>
        <v>12000</v>
      </c>
    </row>
    <row r="28" ht="55.5" customHeight="1">
      <c r="A28" s="20"/>
      <c r="B28" s="41"/>
      <c r="C28" s="37"/>
      <c r="D28" s="43"/>
      <c r="E28" s="37"/>
      <c r="H28" s="40" t="s">
        <v>31</v>
      </c>
      <c r="I28" s="41" t="s">
        <v>23</v>
      </c>
      <c r="J28" s="34">
        <f t="shared" si="5"/>
        <v>1000</v>
      </c>
      <c r="K28" s="34" t="str">
        <f t="shared" si="6"/>
        <v>gram</v>
      </c>
      <c r="L28" s="34">
        <f t="shared" si="7"/>
        <v>30000</v>
      </c>
      <c r="M28" s="42">
        <v>40.0</v>
      </c>
      <c r="N28" s="34">
        <f t="shared" si="8"/>
        <v>1200</v>
      </c>
    </row>
    <row r="29" ht="14.25" customHeight="1">
      <c r="H29" s="33" t="s">
        <v>33</v>
      </c>
      <c r="I29" s="13" t="s">
        <v>25</v>
      </c>
      <c r="J29" s="34">
        <f t="shared" si="5"/>
        <v>1</v>
      </c>
      <c r="K29" s="34" t="str">
        <f t="shared" si="6"/>
        <v>quả</v>
      </c>
      <c r="L29" s="34">
        <f t="shared" si="7"/>
        <v>2000</v>
      </c>
      <c r="M29" s="46">
        <v>0.5</v>
      </c>
      <c r="N29" s="34">
        <f t="shared" si="8"/>
        <v>1000</v>
      </c>
    </row>
    <row r="30" ht="14.25" customHeight="1">
      <c r="H30" s="40" t="s">
        <v>35</v>
      </c>
      <c r="I30" s="41" t="s">
        <v>27</v>
      </c>
      <c r="J30" s="47">
        <f t="shared" si="5"/>
        <v>500</v>
      </c>
      <c r="K30" s="47" t="str">
        <f t="shared" si="6"/>
        <v>ml</v>
      </c>
      <c r="L30" s="47">
        <f t="shared" si="7"/>
        <v>265000</v>
      </c>
      <c r="M30" s="48">
        <v>5.0</v>
      </c>
      <c r="N30" s="34">
        <f t="shared" si="8"/>
        <v>2650</v>
      </c>
    </row>
    <row r="31" ht="14.25" customHeight="1">
      <c r="H31" s="40" t="s">
        <v>37</v>
      </c>
      <c r="I31" s="41" t="s">
        <v>30</v>
      </c>
      <c r="J31" s="47">
        <f t="shared" si="5"/>
        <v>1000</v>
      </c>
      <c r="K31" s="47" t="str">
        <f t="shared" si="6"/>
        <v>gram</v>
      </c>
      <c r="L31" s="47">
        <f t="shared" si="7"/>
        <v>150000</v>
      </c>
      <c r="M31" s="48">
        <v>120.0</v>
      </c>
      <c r="N31" s="34">
        <f t="shared" si="8"/>
        <v>18000</v>
      </c>
    </row>
    <row r="32" ht="14.25" customHeight="1">
      <c r="H32" s="40" t="s">
        <v>39</v>
      </c>
      <c r="I32" s="41" t="s">
        <v>32</v>
      </c>
      <c r="J32" s="47">
        <f t="shared" si="5"/>
        <v>380</v>
      </c>
      <c r="K32" s="47" t="str">
        <f t="shared" si="6"/>
        <v>gram</v>
      </c>
      <c r="L32" s="47">
        <f t="shared" si="7"/>
        <v>140000</v>
      </c>
      <c r="M32" s="48">
        <v>15.0</v>
      </c>
      <c r="N32" s="34">
        <f t="shared" si="8"/>
        <v>5526.315789</v>
      </c>
    </row>
    <row r="33" ht="14.25" customHeight="1">
      <c r="H33" s="49"/>
      <c r="I33" s="50" t="s">
        <v>49</v>
      </c>
      <c r="J33" s="51"/>
      <c r="K33" s="51"/>
      <c r="L33" s="51"/>
      <c r="M33" s="52"/>
      <c r="N33" s="53">
        <f>SUm(N25:N32)</f>
        <v>100126.3158</v>
      </c>
    </row>
    <row r="34" ht="23.25" customHeight="1"/>
    <row r="35" ht="22.5" customHeight="1">
      <c r="H35" s="10"/>
      <c r="I35" s="11" t="s">
        <v>50</v>
      </c>
      <c r="J35" s="2"/>
      <c r="K35" s="2"/>
      <c r="L35" s="2"/>
      <c r="M35" s="2"/>
      <c r="N35" s="3"/>
    </row>
    <row r="36" ht="14.25" customHeight="1">
      <c r="H36" s="16"/>
      <c r="I36" s="17"/>
      <c r="J36" s="18" t="s">
        <v>11</v>
      </c>
      <c r="K36" s="19"/>
      <c r="L36" s="18" t="s">
        <v>12</v>
      </c>
      <c r="M36" s="18"/>
      <c r="N36" s="19"/>
    </row>
    <row r="37" ht="14.25" customHeight="1"/>
    <row r="38" ht="21.0" customHeight="1">
      <c r="H38" s="28" t="s">
        <v>16</v>
      </c>
      <c r="I38" s="29" t="s">
        <v>17</v>
      </c>
      <c r="J38" s="29" t="s">
        <v>18</v>
      </c>
      <c r="K38" s="29" t="s">
        <v>19</v>
      </c>
      <c r="L38" s="29" t="s">
        <v>20</v>
      </c>
      <c r="M38" s="30" t="s">
        <v>21</v>
      </c>
      <c r="N38" s="29" t="s">
        <v>22</v>
      </c>
    </row>
    <row r="39" ht="19.5" customHeight="1">
      <c r="H39" s="33" t="s">
        <v>24</v>
      </c>
      <c r="I39" s="13" t="s">
        <v>9</v>
      </c>
      <c r="J39" s="34">
        <f t="shared" ref="J39:J47" si="9">VLOOKUP(I39,$B$8:$E$25,2,0)</f>
        <v>1000</v>
      </c>
      <c r="K39" s="34" t="str">
        <f t="shared" ref="K39:K47" si="10">VLOOKUP(I39,$B$8:$E$25,3,0)</f>
        <v>gram</v>
      </c>
      <c r="L39" s="34">
        <f t="shared" ref="L39:L47" si="11">VLOOKUP(I39,$B$8:$E$25,4,0)</f>
        <v>270000</v>
      </c>
      <c r="M39" s="35">
        <v>220.0</v>
      </c>
      <c r="N39" s="34">
        <f t="shared" ref="N39:N47" si="12">L39/J39*M39</f>
        <v>59400</v>
      </c>
    </row>
    <row r="40" ht="19.5" customHeight="1">
      <c r="H40" s="40" t="s">
        <v>26</v>
      </c>
      <c r="I40" s="41" t="s">
        <v>13</v>
      </c>
      <c r="J40" s="34">
        <f t="shared" si="9"/>
        <v>400</v>
      </c>
      <c r="K40" s="34" t="str">
        <f t="shared" si="10"/>
        <v>gram</v>
      </c>
      <c r="L40" s="34">
        <f t="shared" si="11"/>
        <v>28000</v>
      </c>
      <c r="M40" s="42">
        <v>5.0</v>
      </c>
      <c r="N40" s="34">
        <f t="shared" si="12"/>
        <v>350</v>
      </c>
    </row>
    <row r="41" ht="14.25" customHeight="1">
      <c r="H41" s="33" t="s">
        <v>29</v>
      </c>
      <c r="I41" s="13" t="s">
        <v>14</v>
      </c>
      <c r="J41" s="34">
        <f t="shared" si="9"/>
        <v>10</v>
      </c>
      <c r="K41" s="34" t="str">
        <f t="shared" si="10"/>
        <v>quả</v>
      </c>
      <c r="L41" s="34">
        <f t="shared" si="11"/>
        <v>30000</v>
      </c>
      <c r="M41" s="35">
        <v>2.0</v>
      </c>
      <c r="N41" s="34">
        <f t="shared" si="12"/>
        <v>6000</v>
      </c>
    </row>
    <row r="42" ht="14.25" customHeight="1">
      <c r="H42" s="40" t="s">
        <v>31</v>
      </c>
      <c r="I42" s="41" t="s">
        <v>40</v>
      </c>
      <c r="J42" s="34">
        <f t="shared" si="9"/>
        <v>1000</v>
      </c>
      <c r="K42" s="34" t="str">
        <f t="shared" si="10"/>
        <v>gram</v>
      </c>
      <c r="L42" s="34">
        <f t="shared" si="11"/>
        <v>72000</v>
      </c>
      <c r="M42" s="42">
        <v>30.0</v>
      </c>
      <c r="N42" s="34">
        <f t="shared" si="12"/>
        <v>2160</v>
      </c>
    </row>
    <row r="43" ht="14.25" customHeight="1">
      <c r="H43" s="33" t="s">
        <v>33</v>
      </c>
      <c r="I43" s="13" t="s">
        <v>46</v>
      </c>
      <c r="J43" s="34">
        <f t="shared" si="9"/>
        <v>1000</v>
      </c>
      <c r="K43" s="34" t="str">
        <f t="shared" si="10"/>
        <v>gram</v>
      </c>
      <c r="L43" s="34">
        <f t="shared" si="11"/>
        <v>25000</v>
      </c>
      <c r="M43" s="46">
        <v>20.0</v>
      </c>
      <c r="N43" s="34">
        <f t="shared" si="12"/>
        <v>500</v>
      </c>
    </row>
    <row r="44" ht="14.25" customHeight="1">
      <c r="H44" s="40" t="s">
        <v>35</v>
      </c>
      <c r="I44" s="41" t="s">
        <v>34</v>
      </c>
      <c r="J44" s="47">
        <f t="shared" si="9"/>
        <v>100</v>
      </c>
      <c r="K44" s="47" t="str">
        <f t="shared" si="10"/>
        <v>gram</v>
      </c>
      <c r="L44" s="47">
        <f t="shared" si="11"/>
        <v>49000</v>
      </c>
      <c r="M44" s="48">
        <v>5.0</v>
      </c>
      <c r="N44" s="34">
        <f t="shared" si="12"/>
        <v>2450</v>
      </c>
    </row>
    <row r="45" ht="14.25" customHeight="1">
      <c r="H45" s="40" t="s">
        <v>37</v>
      </c>
      <c r="I45" s="41" t="s">
        <v>30</v>
      </c>
      <c r="J45" s="47">
        <f t="shared" si="9"/>
        <v>1000</v>
      </c>
      <c r="K45" s="47" t="str">
        <f t="shared" si="10"/>
        <v>gram</v>
      </c>
      <c r="L45" s="47">
        <f t="shared" si="11"/>
        <v>150000</v>
      </c>
      <c r="M45" s="48">
        <v>50.0</v>
      </c>
      <c r="N45" s="34">
        <f t="shared" si="12"/>
        <v>7500</v>
      </c>
    </row>
    <row r="46" ht="20.25" customHeight="1">
      <c r="H46" s="40" t="s">
        <v>39</v>
      </c>
      <c r="I46" s="41" t="s">
        <v>36</v>
      </c>
      <c r="J46" s="47">
        <f t="shared" si="9"/>
        <v>1000</v>
      </c>
      <c r="K46" s="47" t="str">
        <f t="shared" si="10"/>
        <v>gram</v>
      </c>
      <c r="L46" s="47">
        <f t="shared" si="11"/>
        <v>300000</v>
      </c>
      <c r="M46" s="48">
        <v>50.0</v>
      </c>
      <c r="N46" s="34">
        <f t="shared" si="12"/>
        <v>15000</v>
      </c>
    </row>
    <row r="47" ht="20.25" customHeight="1">
      <c r="H47" s="57" t="s">
        <v>51</v>
      </c>
      <c r="I47" s="58" t="s">
        <v>38</v>
      </c>
      <c r="J47" s="47">
        <f t="shared" si="9"/>
        <v>750</v>
      </c>
      <c r="K47" s="47" t="str">
        <f t="shared" si="10"/>
        <v>ml</v>
      </c>
      <c r="L47" s="47">
        <f t="shared" si="11"/>
        <v>400000</v>
      </c>
      <c r="M47" s="48">
        <v>50.0</v>
      </c>
      <c r="N47" s="34">
        <f t="shared" si="12"/>
        <v>26666.66667</v>
      </c>
    </row>
    <row r="48" ht="14.25" customHeight="1">
      <c r="H48" s="49"/>
      <c r="I48" s="50" t="s">
        <v>52</v>
      </c>
      <c r="J48" s="51"/>
      <c r="K48" s="51"/>
      <c r="L48" s="51"/>
      <c r="M48" s="52"/>
      <c r="N48" s="53">
        <f>SUm(N39:N47)</f>
        <v>120026.6667</v>
      </c>
    </row>
    <row r="49" ht="14.25" customHeight="1"/>
    <row r="50" ht="21.0" customHeight="1">
      <c r="H50" s="10"/>
      <c r="I50" s="11" t="s">
        <v>53</v>
      </c>
      <c r="J50" s="2"/>
      <c r="K50" s="2"/>
      <c r="L50" s="2"/>
      <c r="M50" s="2"/>
      <c r="N50" s="3"/>
    </row>
    <row r="51" ht="14.25" customHeight="1">
      <c r="H51" s="16"/>
      <c r="I51" s="17"/>
      <c r="J51" s="18" t="s">
        <v>11</v>
      </c>
      <c r="K51" s="19"/>
      <c r="L51" s="18" t="s">
        <v>12</v>
      </c>
      <c r="M51" s="18"/>
      <c r="N51" s="19"/>
    </row>
    <row r="52" ht="14.25" customHeight="1"/>
    <row r="53" ht="14.25" customHeight="1">
      <c r="H53" s="28" t="s">
        <v>16</v>
      </c>
      <c r="I53" s="29" t="s">
        <v>17</v>
      </c>
      <c r="J53" s="29" t="s">
        <v>18</v>
      </c>
      <c r="K53" s="29" t="s">
        <v>19</v>
      </c>
      <c r="L53" s="29" t="s">
        <v>20</v>
      </c>
      <c r="M53" s="30" t="s">
        <v>21</v>
      </c>
      <c r="N53" s="29" t="s">
        <v>22</v>
      </c>
    </row>
    <row r="54" ht="14.25" customHeight="1">
      <c r="H54" s="33" t="s">
        <v>24</v>
      </c>
      <c r="I54" s="13" t="s">
        <v>9</v>
      </c>
      <c r="J54" s="34">
        <f t="shared" ref="J54:J60" si="13">VLOOKUP(I54,$B$8:$E$25,2,0)</f>
        <v>1000</v>
      </c>
      <c r="K54" s="34" t="str">
        <f t="shared" ref="K54:K60" si="14">VLOOKUP(I54,$B$8:$E$25,3,0)</f>
        <v>gram</v>
      </c>
      <c r="L54" s="34">
        <f t="shared" ref="L54:L60" si="15">VLOOKUP(I54,$B$8:$E$25,4,0)</f>
        <v>270000</v>
      </c>
      <c r="M54" s="35">
        <v>250.0</v>
      </c>
      <c r="N54" s="34">
        <f t="shared" ref="N54:N60" si="16">L54/J54*M54</f>
        <v>67500</v>
      </c>
    </row>
    <row r="55" ht="32.25" customHeight="1">
      <c r="H55" s="40" t="s">
        <v>26</v>
      </c>
      <c r="I55" s="41" t="s">
        <v>13</v>
      </c>
      <c r="J55" s="34">
        <f t="shared" si="13"/>
        <v>400</v>
      </c>
      <c r="K55" s="34" t="str">
        <f t="shared" si="14"/>
        <v>gram</v>
      </c>
      <c r="L55" s="34">
        <f t="shared" si="15"/>
        <v>28000</v>
      </c>
      <c r="M55" s="42">
        <v>5.0</v>
      </c>
      <c r="N55" s="34">
        <f t="shared" si="16"/>
        <v>350</v>
      </c>
    </row>
    <row r="56" ht="32.25" customHeight="1">
      <c r="H56" s="33" t="s">
        <v>29</v>
      </c>
      <c r="I56" s="13" t="s">
        <v>14</v>
      </c>
      <c r="J56" s="34">
        <f t="shared" si="13"/>
        <v>10</v>
      </c>
      <c r="K56" s="34" t="str">
        <f t="shared" si="14"/>
        <v>quả</v>
      </c>
      <c r="L56" s="34">
        <f t="shared" si="15"/>
        <v>30000</v>
      </c>
      <c r="M56" s="35">
        <v>2.0</v>
      </c>
      <c r="N56" s="34">
        <f t="shared" si="16"/>
        <v>6000</v>
      </c>
    </row>
    <row r="57" ht="32.25" customHeight="1">
      <c r="H57" s="40" t="s">
        <v>31</v>
      </c>
      <c r="I57" s="41" t="s">
        <v>23</v>
      </c>
      <c r="J57" s="34">
        <f t="shared" si="13"/>
        <v>1000</v>
      </c>
      <c r="K57" s="34" t="str">
        <f t="shared" si="14"/>
        <v>gram</v>
      </c>
      <c r="L57" s="34">
        <f t="shared" si="15"/>
        <v>30000</v>
      </c>
      <c r="M57" s="42">
        <v>40.0</v>
      </c>
      <c r="N57" s="34">
        <f t="shared" si="16"/>
        <v>1200</v>
      </c>
    </row>
    <row r="58">
      <c r="H58" s="33" t="s">
        <v>33</v>
      </c>
      <c r="I58" s="13" t="s">
        <v>42</v>
      </c>
      <c r="J58" s="34">
        <f t="shared" si="13"/>
        <v>500</v>
      </c>
      <c r="K58" s="34" t="str">
        <f t="shared" si="14"/>
        <v>gram</v>
      </c>
      <c r="L58" s="34">
        <f t="shared" si="15"/>
        <v>179000</v>
      </c>
      <c r="M58" s="46">
        <v>20.0</v>
      </c>
      <c r="N58" s="34">
        <f t="shared" si="16"/>
        <v>7160</v>
      </c>
    </row>
    <row r="59" ht="21.75" customHeight="1">
      <c r="H59" s="40" t="s">
        <v>35</v>
      </c>
      <c r="I59" s="41" t="s">
        <v>43</v>
      </c>
      <c r="J59" s="47">
        <f t="shared" si="13"/>
        <v>1000</v>
      </c>
      <c r="K59" s="47" t="str">
        <f t="shared" si="14"/>
        <v>gram</v>
      </c>
      <c r="L59" s="47">
        <f t="shared" si="15"/>
        <v>52000</v>
      </c>
      <c r="M59" s="48">
        <v>50.0</v>
      </c>
      <c r="N59" s="34">
        <f t="shared" si="16"/>
        <v>2600</v>
      </c>
    </row>
    <row r="60" ht="30.0" customHeight="1">
      <c r="H60" s="40" t="s">
        <v>37</v>
      </c>
      <c r="I60" s="41" t="s">
        <v>30</v>
      </c>
      <c r="J60" s="47">
        <f t="shared" si="13"/>
        <v>1000</v>
      </c>
      <c r="K60" s="47" t="str">
        <f t="shared" si="14"/>
        <v>gram</v>
      </c>
      <c r="L60" s="47">
        <f t="shared" si="15"/>
        <v>150000</v>
      </c>
      <c r="M60" s="48">
        <v>120.0</v>
      </c>
      <c r="N60" s="34">
        <f t="shared" si="16"/>
        <v>18000</v>
      </c>
    </row>
    <row r="61" ht="14.25" customHeight="1">
      <c r="H61" s="49"/>
      <c r="I61" s="50" t="s">
        <v>49</v>
      </c>
      <c r="J61" s="51"/>
      <c r="K61" s="51"/>
      <c r="L61" s="51"/>
      <c r="M61" s="52"/>
      <c r="N61" s="53">
        <f>SUm(N54:N60)</f>
        <v>102810</v>
      </c>
    </row>
    <row r="62" ht="14.25" customHeight="1"/>
    <row r="63" ht="14.25" customHeight="1">
      <c r="H63" s="10"/>
      <c r="I63" s="11" t="s">
        <v>54</v>
      </c>
      <c r="J63" s="2"/>
      <c r="K63" s="2"/>
      <c r="L63" s="2"/>
      <c r="M63" s="2"/>
      <c r="N63" s="3"/>
    </row>
    <row r="64" ht="14.25" customHeight="1">
      <c r="H64" s="16"/>
      <c r="I64" s="17"/>
      <c r="J64" s="18" t="s">
        <v>11</v>
      </c>
      <c r="K64" s="19"/>
      <c r="L64" s="18" t="s">
        <v>12</v>
      </c>
      <c r="M64" s="18"/>
      <c r="N64" s="19"/>
    </row>
    <row r="65" ht="14.25" customHeight="1"/>
    <row r="66" ht="14.25" customHeight="1">
      <c r="H66" s="28" t="s">
        <v>16</v>
      </c>
      <c r="I66" s="29" t="s">
        <v>17</v>
      </c>
      <c r="J66" s="29" t="s">
        <v>18</v>
      </c>
      <c r="K66" s="29" t="s">
        <v>19</v>
      </c>
      <c r="L66" s="29" t="s">
        <v>20</v>
      </c>
      <c r="M66" s="30" t="s">
        <v>21</v>
      </c>
      <c r="N66" s="29" t="s">
        <v>22</v>
      </c>
    </row>
    <row r="67" ht="14.25" customHeight="1">
      <c r="H67" s="33" t="s">
        <v>24</v>
      </c>
      <c r="I67" s="13" t="s">
        <v>9</v>
      </c>
      <c r="J67" s="34">
        <f t="shared" ref="J67:J74" si="17">VLOOKUP(I67,$B$8:$E$25,2,0)</f>
        <v>1000</v>
      </c>
      <c r="K67" s="34" t="str">
        <f t="shared" ref="K67:K74" si="18">VLOOKUP(I67,$B$8:$E$25,3,0)</f>
        <v>gram</v>
      </c>
      <c r="L67" s="34">
        <f t="shared" ref="L67:L74" si="19">VLOOKUP(I67,$B$8:$E$25,4,0)</f>
        <v>270000</v>
      </c>
      <c r="M67" s="35">
        <v>250.0</v>
      </c>
      <c r="N67" s="34">
        <f t="shared" ref="N67:N74" si="20">L67/J67*M67</f>
        <v>67500</v>
      </c>
    </row>
    <row r="68" ht="14.25" customHeight="1">
      <c r="H68" s="40" t="s">
        <v>26</v>
      </c>
      <c r="I68" s="41" t="s">
        <v>13</v>
      </c>
      <c r="J68" s="34">
        <f t="shared" si="17"/>
        <v>400</v>
      </c>
      <c r="K68" s="34" t="str">
        <f t="shared" si="18"/>
        <v>gram</v>
      </c>
      <c r="L68" s="34">
        <f t="shared" si="19"/>
        <v>28000</v>
      </c>
      <c r="M68" s="42">
        <v>5.0</v>
      </c>
      <c r="N68" s="34">
        <f t="shared" si="20"/>
        <v>350</v>
      </c>
    </row>
    <row r="69" ht="14.25" customHeight="1">
      <c r="H69" s="33" t="s">
        <v>29</v>
      </c>
      <c r="I69" s="13" t="s">
        <v>14</v>
      </c>
      <c r="J69" s="34">
        <f t="shared" si="17"/>
        <v>10</v>
      </c>
      <c r="K69" s="34" t="str">
        <f t="shared" si="18"/>
        <v>quả</v>
      </c>
      <c r="L69" s="34">
        <f t="shared" si="19"/>
        <v>30000</v>
      </c>
      <c r="M69" s="35">
        <v>4.0</v>
      </c>
      <c r="N69" s="34">
        <f t="shared" si="20"/>
        <v>12000</v>
      </c>
    </row>
    <row r="70" ht="14.25" customHeight="1">
      <c r="H70" s="40" t="s">
        <v>31</v>
      </c>
      <c r="I70" s="41" t="s">
        <v>23</v>
      </c>
      <c r="J70" s="34">
        <f t="shared" si="17"/>
        <v>1000</v>
      </c>
      <c r="K70" s="34" t="str">
        <f t="shared" si="18"/>
        <v>gram</v>
      </c>
      <c r="L70" s="34">
        <f t="shared" si="19"/>
        <v>30000</v>
      </c>
      <c r="M70" s="42">
        <v>30.0</v>
      </c>
      <c r="N70" s="34">
        <f t="shared" si="20"/>
        <v>900</v>
      </c>
    </row>
    <row r="71" ht="14.25" customHeight="1">
      <c r="H71" s="33" t="s">
        <v>33</v>
      </c>
      <c r="I71" s="13" t="s">
        <v>45</v>
      </c>
      <c r="J71" s="34">
        <f t="shared" si="17"/>
        <v>1000</v>
      </c>
      <c r="K71" s="34" t="str">
        <f t="shared" si="18"/>
        <v>gram</v>
      </c>
      <c r="L71" s="34">
        <f t="shared" si="19"/>
        <v>350000</v>
      </c>
      <c r="M71" s="46">
        <v>130.0</v>
      </c>
      <c r="N71" s="34">
        <f t="shared" si="20"/>
        <v>45500</v>
      </c>
    </row>
    <row r="72" ht="14.25" customHeight="1">
      <c r="H72" s="40" t="s">
        <v>35</v>
      </c>
      <c r="I72" s="41" t="s">
        <v>47</v>
      </c>
      <c r="J72" s="47">
        <f t="shared" si="17"/>
        <v>1000</v>
      </c>
      <c r="K72" s="47" t="str">
        <f t="shared" si="18"/>
        <v>gram</v>
      </c>
      <c r="L72" s="47">
        <f t="shared" si="19"/>
        <v>180000</v>
      </c>
      <c r="M72" s="48">
        <v>15.0</v>
      </c>
      <c r="N72" s="34">
        <f t="shared" si="20"/>
        <v>2700</v>
      </c>
    </row>
    <row r="73" ht="14.25" customHeight="1">
      <c r="H73" s="40" t="s">
        <v>37</v>
      </c>
      <c r="I73" s="41" t="s">
        <v>30</v>
      </c>
      <c r="J73" s="47">
        <f t="shared" si="17"/>
        <v>1000</v>
      </c>
      <c r="K73" s="47" t="str">
        <f t="shared" si="18"/>
        <v>gram</v>
      </c>
      <c r="L73" s="47">
        <f t="shared" si="19"/>
        <v>150000</v>
      </c>
      <c r="M73" s="48">
        <v>50.0</v>
      </c>
      <c r="N73" s="34">
        <f t="shared" si="20"/>
        <v>7500</v>
      </c>
    </row>
    <row r="74" ht="14.25" customHeight="1">
      <c r="H74" s="57" t="s">
        <v>39</v>
      </c>
      <c r="I74" s="58" t="s">
        <v>32</v>
      </c>
      <c r="J74" s="47">
        <f t="shared" si="17"/>
        <v>380</v>
      </c>
      <c r="K74" s="47" t="str">
        <f t="shared" si="18"/>
        <v>gram</v>
      </c>
      <c r="L74" s="47">
        <f t="shared" si="19"/>
        <v>140000</v>
      </c>
      <c r="M74" s="48">
        <v>10.0</v>
      </c>
      <c r="N74" s="34">
        <f t="shared" si="20"/>
        <v>3684.210526</v>
      </c>
    </row>
    <row r="75" ht="14.25" customHeight="1">
      <c r="H75" s="49"/>
      <c r="I75" s="50" t="s">
        <v>49</v>
      </c>
      <c r="J75" s="51"/>
      <c r="K75" s="51"/>
      <c r="L75" s="51"/>
      <c r="M75" s="52"/>
      <c r="N75" s="53">
        <f>SUm(N67:N74)</f>
        <v>140134.2105</v>
      </c>
    </row>
    <row r="76" ht="14.25" customHeight="1"/>
    <row r="77" ht="43.5" customHeight="1"/>
    <row r="78" ht="31.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60.7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32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22.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8.0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28.5" customHeight="1"/>
    <row r="206" ht="13.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21.7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</sheetData>
  <mergeCells count="9">
    <mergeCell ref="I50:N50"/>
    <mergeCell ref="I63:N63"/>
    <mergeCell ref="A2:K2"/>
    <mergeCell ref="A5:E5"/>
    <mergeCell ref="I5:N5"/>
    <mergeCell ref="I6:N6"/>
    <mergeCell ref="I7:N7"/>
    <mergeCell ref="I21:N21"/>
    <mergeCell ref="I35:N35"/>
  </mergeCells>
  <printOptions/>
  <pageMargins bottom="0.75" footer="0.0" header="0.0" left="0.7" right="0.7" top="0.75"/>
  <pageSetup orientation="landscape"/>
  <drawing r:id="rId1"/>
</worksheet>
</file>