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ng tính2" sheetId="1" r:id="rId5"/>
  </sheets>
  <definedNames/>
  <calcPr/>
</workbook>
</file>

<file path=xl/sharedStrings.xml><?xml version="1.0" encoding="utf-8"?>
<sst xmlns="http://schemas.openxmlformats.org/spreadsheetml/2006/main" count="372" uniqueCount="86">
  <si>
    <r>
      <rPr>
        <rFont val="Times New Roman"/>
        <b/>
        <i/>
        <color rgb="FFFF0000"/>
        <sz val="16.0"/>
      </rPr>
      <t>* Cách sử dụng bảng tính chi phí:</t>
    </r>
    <r>
      <rPr>
        <rFont val="Times New Roman"/>
        <b/>
        <i/>
        <color theme="1"/>
        <sz val="12.0"/>
      </rPr>
      <t xml:space="preserve">
- Bảng tính bên phải, tên "</t>
    </r>
    <r>
      <rPr>
        <rFont val="Times New Roman"/>
        <b/>
        <i/>
        <color rgb="FFFF0000"/>
        <sz val="12.0"/>
      </rPr>
      <t>Chi phí nguyên liệu các món bánh</t>
    </r>
    <r>
      <rPr>
        <rFont val="Times New Roman"/>
        <b/>
        <i/>
        <color theme="1"/>
        <sz val="12.0"/>
      </rPr>
      <t xml:space="preserve">" sử dụng công thức tự động. Học viên </t>
    </r>
    <r>
      <rPr>
        <rFont val="Times New Roman"/>
        <b/>
        <i/>
        <color rgb="FFFF0000"/>
        <sz val="12.0"/>
      </rPr>
      <t xml:space="preserve">không </t>
    </r>
    <r>
      <rPr>
        <rFont val="Times New Roman"/>
        <b/>
        <i/>
        <color theme="1"/>
        <sz val="12.0"/>
      </rPr>
      <t xml:space="preserve">thay đổi số trong bảng này. 
- Bảng bên trái (tên </t>
    </r>
    <r>
      <rPr>
        <rFont val="Times New Roman"/>
        <b/>
        <i/>
        <color rgb="FFFF0000"/>
        <sz val="12.0"/>
      </rPr>
      <t>Bảng giá tham khả</t>
    </r>
    <r>
      <rPr>
        <rFont val="Times New Roman"/>
        <b/>
        <i/>
        <color theme="1"/>
        <sz val="12.0"/>
      </rPr>
      <t xml:space="preserve">o) là nơi ghi giá các nguyên liệu và định lượng. Ví dụ, 1 kg bột có giá 30 nghìn. Các con số ghi giá trong bảng này là giá nguyên liệu tụi mình tham khảo mua ở Hà Nội và mua lẻ. Giá nguyên liệu bạn dùng có thể sẽ khác. Nên bạn chỉ cần thay số trong bảng này ở cột Định lượng (3) và cột Giá tiền (5). Ví dụ, bạn mua bột lượng lớn, tính ra 1 kg chỉ có 20.000 thì bạn sửa số ở dòng 8, cột E từ 34.000 thành 20.000. Sau khi bạn thay số, các con số tính giá ở bảng bên phải sẽ tự động thay đổi. Và bạn sẽ biết giá cost của bánh là bao nhiêu.  </t>
    </r>
  </si>
  <si>
    <t>CHI PHÍ NGUYÊN LIỆU CÁC MÓN BÁNH TRONG KHÓA HỌC</t>
  </si>
  <si>
    <t>BẢNG GIÁ THAM KHẢO MỘT SỐ NGUYÊN LIỆU LÀM BÁNH</t>
  </si>
  <si>
    <t>- Giá nguyên liệu dưới đây mang tính chất tham khảo. Anh chị có thể thay đổi theo giá mua thực tế.</t>
  </si>
  <si>
    <t>STT (1)</t>
  </si>
  <si>
    <t>Nguyên liệu
 (2)</t>
  </si>
  <si>
    <t>Định lượng
 (3)</t>
  </si>
  <si>
    <t>Đơn vị
 (4)</t>
  </si>
  <si>
    <t>Giá tiền (vnđ)
 (5)</t>
  </si>
  <si>
    <t>I. CÔNG THỨC BÁNH BROWNIE</t>
  </si>
  <si>
    <t>Bơ động vật không muối</t>
  </si>
  <si>
    <t>gram</t>
  </si>
  <si>
    <t>Bơ nâu</t>
  </si>
  <si>
    <t>1.1.</t>
  </si>
  <si>
    <t>CT ít ngọt - cơ bản</t>
  </si>
  <si>
    <t>Trứng gà</t>
  </si>
  <si>
    <t>quả</t>
  </si>
  <si>
    <t>Muối</t>
  </si>
  <si>
    <t>STT
(1)</t>
  </si>
  <si>
    <t>Nguyên liệu
(2)</t>
  </si>
  <si>
    <t>Số lượng (3)</t>
  </si>
  <si>
    <t>Đơn vị
(4)</t>
  </si>
  <si>
    <t>Giá tiền (vnđ)
(5)</t>
  </si>
  <si>
    <t>Định lượng
trong 1 CT
(6)</t>
  </si>
  <si>
    <t>Số công thức sử dụng
(7)</t>
  </si>
  <si>
    <t>Thành tiền (vnđ)
(8)</t>
  </si>
  <si>
    <t>Đường trắng</t>
  </si>
  <si>
    <t>1</t>
  </si>
  <si>
    <t>Đường nâu HQ</t>
  </si>
  <si>
    <t>2</t>
  </si>
  <si>
    <t>Socola nguyên chất đen</t>
  </si>
  <si>
    <t>3</t>
  </si>
  <si>
    <t>Tinh chất vani</t>
  </si>
  <si>
    <t>ml</t>
  </si>
  <si>
    <t>4</t>
  </si>
  <si>
    <t>Rượu rum</t>
  </si>
  <si>
    <t>5</t>
  </si>
  <si>
    <t>Bột mì số 11</t>
  </si>
  <si>
    <t>6</t>
  </si>
  <si>
    <t>Bột cacao</t>
  </si>
  <si>
    <t>7</t>
  </si>
  <si>
    <t>Bột cà phê đen</t>
  </si>
  <si>
    <t>8</t>
  </si>
  <si>
    <t>Socola compound đen</t>
  </si>
  <si>
    <t>9</t>
  </si>
  <si>
    <t>Đường vàng</t>
  </si>
  <si>
    <t>10</t>
  </si>
  <si>
    <t>Cream cheese</t>
  </si>
  <si>
    <t>11</t>
  </si>
  <si>
    <t>Whipping cream</t>
  </si>
  <si>
    <t>12</t>
  </si>
  <si>
    <t>Dấm táo đỏ</t>
  </si>
  <si>
    <t>Tổng chi phí cho 1 khuôn 20cm, đủ cho 9 bánh vuông cạnh 6cm</t>
  </si>
  <si>
    <t>Corn syrup</t>
  </si>
  <si>
    <t>Chi phí cho 1 miếng vuông 6cm, nặng 120 gram</t>
  </si>
  <si>
    <t>Socola trắng nguyên chất</t>
  </si>
  <si>
    <t>Sợi kataifi</t>
  </si>
  <si>
    <t>Bơ hạt dẻ cười</t>
  </si>
  <si>
    <t>1.2.</t>
  </si>
  <si>
    <t>Công thức có sử dụng socola compound</t>
  </si>
  <si>
    <t>Mật ong</t>
  </si>
  <si>
    <t>Màu thực phẩm gel</t>
  </si>
  <si>
    <t>Bột ngô</t>
  </si>
  <si>
    <t>13</t>
  </si>
  <si>
    <t>1.3.</t>
  </si>
  <si>
    <t>Công thức có nâng cao, có paper skin</t>
  </si>
  <si>
    <t>II. CÔNG THỨC BÁNH BROWNIE CÓ NHÂN</t>
  </si>
  <si>
    <t>2.1.</t>
  </si>
  <si>
    <t>Công thức brownie cheesecake</t>
  </si>
  <si>
    <t>Chi phí cho 1 miếng vuông 6cm</t>
  </si>
  <si>
    <t>2.2.</t>
  </si>
  <si>
    <t>Công thức brownie caramel cheesecake</t>
  </si>
  <si>
    <t>14</t>
  </si>
  <si>
    <t>15</t>
  </si>
  <si>
    <t>16</t>
  </si>
  <si>
    <t>17</t>
  </si>
  <si>
    <t>18</t>
  </si>
  <si>
    <t>2.3</t>
  </si>
  <si>
    <t>Công thức brownie dubai chocolate</t>
  </si>
  <si>
    <t>thành phẩm khoảng 300 gram</t>
  </si>
  <si>
    <t>19</t>
  </si>
  <si>
    <t>20</t>
  </si>
  <si>
    <t>21</t>
  </si>
  <si>
    <t>Tổng chi phí cho phần bánh brownie socola dubai</t>
  </si>
  <si>
    <t>2.4.</t>
  </si>
  <si>
    <t>Công thức brownie redvelvet cheesecake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</si>
</sst>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i/>
      <sz val="12.0"/>
      <color theme="1"/>
      <name val="Times New Roman"/>
    </font>
    <font/>
    <font>
      <b/>
      <sz val="13.0"/>
      <color rgb="FFC00000"/>
      <name val="Times New Roman"/>
    </font>
    <font>
      <sz val="12.0"/>
      <color theme="1"/>
      <name val="Times New Roman"/>
    </font>
    <font>
      <i/>
      <sz val="13.0"/>
      <color theme="1"/>
      <name val="Times New Roman"/>
    </font>
    <font>
      <sz val="10.0"/>
      <color theme="1"/>
      <name val="Times New Roman"/>
    </font>
    <font>
      <b/>
      <sz val="12.0"/>
      <color rgb="FF000000"/>
      <name val="Times New Roman"/>
    </font>
    <font>
      <b/>
      <sz val="14.0"/>
      <color rgb="FFC00000"/>
      <name val="Times New Roman"/>
    </font>
    <font>
      <sz val="12.0"/>
      <color rgb="FF000000"/>
      <name val="Times New Roman"/>
    </font>
    <font>
      <b/>
      <sz val="10.0"/>
      <color theme="1"/>
      <name val="Times New Roman"/>
    </font>
    <font>
      <b/>
      <sz val="12.0"/>
      <color theme="1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FDE49A"/>
        <bgColor rgb="FFFDE49A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19">
    <border/>
    <border>
      <left style="thin">
        <color rgb="FFFFFFFF"/>
      </left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/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/>
      <bottom/>
    </border>
    <border>
      <top/>
    </border>
    <border>
      <left/>
    </border>
    <border>
      <right/>
      <top/>
      <bottom/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top" wrapText="1"/>
    </xf>
    <xf borderId="2" fillId="0" fontId="2" numFmtId="0" xfId="0" applyBorder="1" applyFont="1"/>
    <xf borderId="0" fillId="0" fontId="3" numFmtId="49" xfId="0" applyAlignment="1" applyFont="1" applyNumberForma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quotePrefix="1" borderId="0" fillId="0" fontId="5" numFmtId="49" xfId="0" applyAlignment="1" applyFont="1" applyNumberFormat="1">
      <alignment shrinkToFit="0" vertical="center" wrapText="1"/>
    </xf>
    <xf borderId="0" fillId="0" fontId="6" numFmtId="0" xfId="0" applyAlignment="1" applyFont="1">
      <alignment vertical="center"/>
    </xf>
    <xf borderId="3" fillId="0" fontId="7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center" vertical="center"/>
    </xf>
    <xf borderId="0" fillId="0" fontId="8" numFmtId="49" xfId="0" applyAlignment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8" numFmtId="49" xfId="0" applyAlignment="1" applyFont="1" applyNumberFormat="1">
      <alignment horizontal="center" readingOrder="0" vertical="center"/>
    </xf>
    <xf borderId="3" fillId="0" fontId="4" numFmtId="0" xfId="0" applyAlignment="1" applyBorder="1" applyFont="1">
      <alignment horizontal="center" vertical="center"/>
    </xf>
    <xf borderId="3" fillId="0" fontId="9" numFmtId="0" xfId="0" applyAlignment="1" applyBorder="1" applyFont="1">
      <alignment horizontal="left" readingOrder="0" shrinkToFit="0" vertical="center" wrapText="1"/>
    </xf>
    <xf borderId="5" fillId="0" fontId="9" numFmtId="3" xfId="0" applyAlignment="1" applyBorder="1" applyFont="1" applyNumberFormat="1">
      <alignment horizontal="center" shrinkToFit="0" vertical="center" wrapText="1"/>
    </xf>
    <xf borderId="5" fillId="0" fontId="4" numFmtId="0" xfId="0" applyAlignment="1" applyBorder="1" applyFont="1">
      <alignment horizontal="center" vertical="center"/>
    </xf>
    <xf borderId="5" fillId="0" fontId="4" numFmtId="3" xfId="0" applyAlignment="1" applyBorder="1" applyFont="1" applyNumberFormat="1">
      <alignment horizontal="center" readingOrder="0" vertical="center"/>
    </xf>
    <xf borderId="6" fillId="3" fontId="10" numFmtId="49" xfId="0" applyAlignment="1" applyBorder="1" applyFill="1" applyFont="1" applyNumberFormat="1">
      <alignment horizontal="right" vertical="center"/>
    </xf>
    <xf borderId="7" fillId="0" fontId="4" numFmtId="0" xfId="0" applyAlignment="1" applyBorder="1" applyFont="1">
      <alignment horizontal="center" vertical="center"/>
    </xf>
    <xf borderId="3" fillId="0" fontId="9" numFmtId="3" xfId="0" applyAlignment="1" applyBorder="1" applyFont="1" applyNumberFormat="1">
      <alignment horizontal="center" readingOrder="0" shrinkToFit="0" vertical="center" wrapText="1"/>
    </xf>
    <xf borderId="8" fillId="4" fontId="10" numFmtId="49" xfId="0" applyAlignment="1" applyBorder="1" applyFill="1" applyFont="1" applyNumberFormat="1">
      <alignment horizontal="right" vertical="center"/>
    </xf>
    <xf borderId="8" fillId="4" fontId="11" numFmtId="0" xfId="0" applyAlignment="1" applyBorder="1" applyFont="1">
      <alignment readingOrder="0" vertical="center"/>
    </xf>
    <xf borderId="8" fillId="4" fontId="6" numFmtId="0" xfId="0" applyAlignment="1" applyBorder="1" applyFont="1">
      <alignment vertical="center"/>
    </xf>
    <xf borderId="8" fillId="4" fontId="4" numFmtId="0" xfId="0" applyAlignment="1" applyBorder="1" applyFont="1">
      <alignment vertical="center"/>
    </xf>
    <xf borderId="8" fillId="4" fontId="4" numFmtId="0" xfId="0" applyAlignment="1" applyBorder="1" applyFont="1">
      <alignment horizontal="center" vertical="center"/>
    </xf>
    <xf borderId="9" fillId="0" fontId="4" numFmtId="0" xfId="0" applyAlignment="1" applyBorder="1" applyFont="1">
      <alignment readingOrder="0" vertical="center"/>
    </xf>
    <xf borderId="5" fillId="0" fontId="9" numFmtId="3" xfId="0" applyAlignment="1" applyBorder="1" applyFont="1" applyNumberFormat="1">
      <alignment horizontal="center" readingOrder="0" shrinkToFit="0" vertical="center" wrapText="1"/>
    </xf>
    <xf borderId="9" fillId="0" fontId="4" numFmtId="0" xfId="0" applyAlignment="1" applyBorder="1" applyFont="1">
      <alignment horizontal="center" readingOrder="0" vertical="center"/>
    </xf>
    <xf borderId="0" fillId="0" fontId="6" numFmtId="49" xfId="0" applyAlignment="1" applyFont="1" applyNumberFormat="1">
      <alignment vertical="center"/>
    </xf>
    <xf borderId="0" fillId="0" fontId="4" numFmtId="0" xfId="0" applyAlignment="1" applyFont="1">
      <alignment vertical="center"/>
    </xf>
    <xf borderId="3" fillId="0" fontId="9" numFmtId="3" xfId="0" applyAlignment="1" applyBorder="1" applyFont="1" applyNumberFormat="1">
      <alignment horizontal="center" shrinkToFit="0" vertical="center" wrapText="1"/>
    </xf>
    <xf borderId="3" fillId="0" fontId="4" numFmtId="3" xfId="0" applyAlignment="1" applyBorder="1" applyFont="1" applyNumberFormat="1">
      <alignment horizontal="center" vertical="center"/>
    </xf>
    <xf borderId="3" fillId="0" fontId="11" numFmtId="49" xfId="0" applyAlignment="1" applyBorder="1" applyFont="1" applyNumberFormat="1">
      <alignment horizontal="center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3" fillId="0" fontId="9" numFmtId="0" xfId="0" applyAlignment="1" applyBorder="1" applyFont="1">
      <alignment horizontal="center" shrinkToFit="0" vertical="center" wrapText="1"/>
    </xf>
    <xf borderId="3" fillId="0" fontId="4" numFmtId="3" xfId="0" applyAlignment="1" applyBorder="1" applyFont="1" applyNumberFormat="1">
      <alignment horizontal="center" readingOrder="0" vertical="center"/>
    </xf>
    <xf borderId="7" fillId="0" fontId="4" numFmtId="49" xfId="0" applyAlignment="1" applyBorder="1" applyFont="1" applyNumberFormat="1">
      <alignment horizontal="center" shrinkToFit="0" vertical="center" wrapText="1"/>
    </xf>
    <xf borderId="10" fillId="0" fontId="4" numFmtId="3" xfId="0" applyAlignment="1" applyBorder="1" applyFont="1" applyNumberFormat="1">
      <alignment horizontal="center" shrinkToFit="0" vertical="center" wrapText="1"/>
    </xf>
    <xf borderId="10" fillId="0" fontId="4" numFmtId="3" xfId="0" applyAlignment="1" applyBorder="1" applyFont="1" applyNumberFormat="1">
      <alignment horizontal="center" readingOrder="0" shrinkToFit="0" vertical="center" wrapText="1"/>
    </xf>
    <xf borderId="10" fillId="0" fontId="4" numFmtId="0" xfId="0" applyAlignment="1" applyBorder="1" applyFont="1">
      <alignment horizontal="center" vertical="center"/>
    </xf>
    <xf borderId="3" fillId="0" fontId="4" numFmtId="0" xfId="0" applyAlignment="1" applyBorder="1" applyFont="1">
      <alignment horizontal="center" readingOrder="0" vertical="center"/>
    </xf>
    <xf borderId="3" fillId="0" fontId="4" numFmtId="0" xfId="0" applyAlignment="1" applyBorder="1" applyFont="1">
      <alignment readingOrder="0" shrinkToFit="0" vertical="center" wrapText="1"/>
    </xf>
    <xf borderId="3" fillId="0" fontId="9" numFmtId="0" xfId="0" applyAlignment="1" applyBorder="1" applyFont="1">
      <alignment horizontal="center" readingOrder="0" shrinkToFit="0" vertical="center" wrapText="1"/>
    </xf>
    <xf borderId="3" fillId="0" fontId="4" numFmtId="0" xfId="0" applyAlignment="1" applyBorder="1" applyFont="1">
      <alignment readingOrder="0" vertical="center"/>
    </xf>
    <xf borderId="11" fillId="2" fontId="6" numFmtId="49" xfId="0" applyAlignment="1" applyBorder="1" applyFont="1" applyNumberFormat="1">
      <alignment vertical="center"/>
    </xf>
    <xf borderId="12" fillId="2" fontId="11" numFmtId="0" xfId="0" applyAlignment="1" applyBorder="1" applyFont="1">
      <alignment readingOrder="0" shrinkToFit="0" vertical="center" wrapText="1"/>
    </xf>
    <xf borderId="13" fillId="0" fontId="2" numFmtId="0" xfId="0" applyBorder="1" applyFont="1"/>
    <xf borderId="10" fillId="0" fontId="2" numFmtId="0" xfId="0" applyBorder="1" applyFont="1"/>
    <xf borderId="14" fillId="2" fontId="11" numFmtId="3" xfId="0" applyAlignment="1" applyBorder="1" applyFont="1" applyNumberFormat="1">
      <alignment horizontal="center" vertical="center"/>
    </xf>
    <xf borderId="8" fillId="3" fontId="6" numFmtId="49" xfId="0" applyAlignment="1" applyBorder="1" applyFont="1" applyNumberFormat="1">
      <alignment vertical="center"/>
    </xf>
    <xf borderId="15" fillId="3" fontId="6" numFmtId="0" xfId="0" applyAlignment="1" applyBorder="1" applyFont="1">
      <alignment vertical="center"/>
    </xf>
    <xf borderId="15" fillId="3" fontId="6" numFmtId="3" xfId="0" applyAlignment="1" applyBorder="1" applyFont="1" applyNumberFormat="1">
      <alignment vertical="center"/>
    </xf>
    <xf borderId="15" fillId="3" fontId="4" numFmtId="0" xfId="0" applyAlignment="1" applyBorder="1" applyFont="1">
      <alignment vertical="center"/>
    </xf>
    <xf borderId="8" fillId="3" fontId="4" numFmtId="0" xfId="0" applyAlignment="1" applyBorder="1" applyFont="1">
      <alignment horizontal="center" vertical="center"/>
    </xf>
    <xf borderId="8" fillId="4" fontId="10" numFmtId="49" xfId="0" applyAlignment="1" applyBorder="1" applyFont="1" applyNumberFormat="1">
      <alignment horizontal="right" readingOrder="0" vertical="center"/>
    </xf>
    <xf borderId="8" fillId="4" fontId="10" numFmtId="0" xfId="0" applyAlignment="1" applyBorder="1" applyFont="1">
      <alignment vertical="center"/>
    </xf>
    <xf borderId="10" fillId="0" fontId="4" numFmtId="0" xfId="0" applyAlignment="1" applyBorder="1" applyFont="1">
      <alignment horizontal="center" readingOrder="0" vertical="center"/>
    </xf>
    <xf borderId="16" fillId="0" fontId="6" numFmtId="49" xfId="0" applyAlignment="1" applyBorder="1" applyFont="1" applyNumberFormat="1">
      <alignment vertical="center"/>
    </xf>
    <xf borderId="17" fillId="0" fontId="11" numFmtId="0" xfId="0" applyAlignment="1" applyBorder="1" applyFont="1">
      <alignment readingOrder="0" shrinkToFit="0" vertical="center" wrapText="1"/>
    </xf>
    <xf borderId="16" fillId="0" fontId="11" numFmtId="3" xfId="0" applyAlignment="1" applyBorder="1" applyFont="1" applyNumberFormat="1">
      <alignment horizontal="center" vertical="center"/>
    </xf>
    <xf borderId="16" fillId="5" fontId="11" numFmtId="0" xfId="0" applyAlignment="1" applyBorder="1" applyFill="1" applyFont="1">
      <alignment shrinkToFit="0" vertical="center" wrapText="1"/>
    </xf>
    <xf borderId="18" fillId="5" fontId="6" numFmtId="0" xfId="0" applyAlignment="1" applyBorder="1" applyFont="1">
      <alignment vertical="center"/>
    </xf>
    <xf borderId="8" fillId="5" fontId="6" numFmtId="0" xfId="0" applyAlignment="1" applyBorder="1" applyFont="1">
      <alignment vertical="center"/>
    </xf>
    <xf borderId="10" fillId="0" fontId="4" numFmtId="0" xfId="0" applyAlignment="1" applyBorder="1" applyFont="1">
      <alignment readingOrder="0" shrinkToFit="0" vertical="center" wrapText="1"/>
    </xf>
    <xf borderId="5" fillId="0" fontId="9" numFmtId="0" xfId="0" applyAlignment="1" applyBorder="1" applyFont="1">
      <alignment horizontal="left" readingOrder="0" shrinkToFit="0" vertical="center" wrapText="1"/>
    </xf>
    <xf borderId="9" fillId="0" fontId="4" numFmtId="3" xfId="0" applyAlignment="1" applyBorder="1" applyFont="1" applyNumberFormat="1">
      <alignment horizontal="center" readingOrder="0" shrinkToFit="0" vertical="center" wrapText="1"/>
    </xf>
    <xf borderId="9" fillId="0" fontId="4" numFmtId="0" xfId="0" applyAlignment="1" applyBorder="1" applyFont="1">
      <alignment horizontal="center" vertical="center"/>
    </xf>
    <xf borderId="9" fillId="0" fontId="4" numFmtId="3" xfId="0" applyAlignment="1" applyBorder="1" applyFont="1" applyNumberFormat="1">
      <alignment horizontal="center" shrinkToFit="0" vertical="center" wrapText="1"/>
    </xf>
    <xf borderId="10" fillId="0" fontId="4" numFmtId="0" xfId="0" applyAlignment="1" applyBorder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0"/>
    <col customWidth="1" min="2" max="2" width="19.38"/>
    <col customWidth="1" min="3" max="6" width="12.63"/>
    <col customWidth="1" min="8" max="8" width="20.8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>
      <c r="I2" s="3" t="s">
        <v>1</v>
      </c>
      <c r="P2" s="4"/>
    </row>
    <row r="3">
      <c r="A3" s="5" t="s">
        <v>2</v>
      </c>
      <c r="I3" s="6" t="s">
        <v>3</v>
      </c>
    </row>
    <row r="4">
      <c r="A4" s="7"/>
      <c r="B4" s="7"/>
      <c r="C4" s="7"/>
      <c r="D4" s="7"/>
      <c r="E4" s="7"/>
      <c r="O4" s="7"/>
    </row>
    <row r="5">
      <c r="A5" s="8" t="s">
        <v>4</v>
      </c>
      <c r="B5" s="9" t="s">
        <v>5</v>
      </c>
      <c r="C5" s="9" t="s">
        <v>6</v>
      </c>
      <c r="D5" s="9" t="s">
        <v>7</v>
      </c>
      <c r="E5" s="9" t="s">
        <v>8</v>
      </c>
      <c r="G5" s="10"/>
      <c r="H5" s="11"/>
      <c r="I5" s="12" t="s">
        <v>9</v>
      </c>
      <c r="Q5" s="7"/>
    </row>
    <row r="6">
      <c r="A6" s="13">
        <v>1.0</v>
      </c>
      <c r="B6" s="14" t="s">
        <v>10</v>
      </c>
      <c r="C6" s="15">
        <v>1000.0</v>
      </c>
      <c r="D6" s="16" t="s">
        <v>11</v>
      </c>
      <c r="E6" s="17">
        <v>290000.0</v>
      </c>
      <c r="I6" s="18"/>
      <c r="J6" s="2"/>
      <c r="K6" s="2"/>
      <c r="L6" s="2"/>
      <c r="M6" s="2"/>
      <c r="N6" s="2"/>
      <c r="O6" s="2"/>
      <c r="P6" s="2"/>
      <c r="Q6" s="7"/>
    </row>
    <row r="7">
      <c r="A7" s="19">
        <v>2.0</v>
      </c>
      <c r="B7" s="14" t="s">
        <v>12</v>
      </c>
      <c r="C7" s="20">
        <v>400.0</v>
      </c>
      <c r="D7" s="13" t="s">
        <v>11</v>
      </c>
      <c r="E7" s="20">
        <v>145000.0</v>
      </c>
      <c r="I7" s="21" t="s">
        <v>13</v>
      </c>
      <c r="J7" s="22" t="s">
        <v>14</v>
      </c>
      <c r="K7" s="23"/>
      <c r="L7" s="23"/>
      <c r="M7" s="23"/>
      <c r="N7" s="23"/>
      <c r="O7" s="24"/>
      <c r="P7" s="25"/>
      <c r="Q7" s="7"/>
    </row>
    <row r="8">
      <c r="A8" s="13">
        <v>3.0</v>
      </c>
      <c r="B8" s="26" t="s">
        <v>15</v>
      </c>
      <c r="C8" s="27">
        <v>10.0</v>
      </c>
      <c r="D8" s="28" t="s">
        <v>16</v>
      </c>
      <c r="E8" s="17">
        <v>30000.0</v>
      </c>
      <c r="I8" s="29"/>
      <c r="J8" s="7"/>
      <c r="K8" s="7"/>
      <c r="L8" s="7"/>
      <c r="M8" s="7"/>
      <c r="N8" s="7"/>
      <c r="O8" s="30"/>
      <c r="P8" s="4"/>
      <c r="Q8" s="7"/>
    </row>
    <row r="9">
      <c r="A9" s="19">
        <v>4.0</v>
      </c>
      <c r="B9" s="14" t="s">
        <v>17</v>
      </c>
      <c r="C9" s="31">
        <v>250.0</v>
      </c>
      <c r="D9" s="13" t="s">
        <v>11</v>
      </c>
      <c r="E9" s="32">
        <v>6000.0</v>
      </c>
      <c r="I9" s="33" t="s">
        <v>18</v>
      </c>
      <c r="J9" s="34" t="s">
        <v>19</v>
      </c>
      <c r="K9" s="34" t="s">
        <v>20</v>
      </c>
      <c r="L9" s="34" t="s">
        <v>21</v>
      </c>
      <c r="M9" s="34" t="s">
        <v>22</v>
      </c>
      <c r="N9" s="34" t="s">
        <v>23</v>
      </c>
      <c r="O9" s="34" t="s">
        <v>24</v>
      </c>
      <c r="P9" s="34" t="s">
        <v>25</v>
      </c>
      <c r="Q9" s="7"/>
    </row>
    <row r="10">
      <c r="A10" s="13">
        <v>5.0</v>
      </c>
      <c r="B10" s="14" t="s">
        <v>26</v>
      </c>
      <c r="C10" s="20">
        <v>1000.0</v>
      </c>
      <c r="D10" s="35" t="s">
        <v>11</v>
      </c>
      <c r="E10" s="36">
        <v>25000.0</v>
      </c>
      <c r="I10" s="37" t="s">
        <v>27</v>
      </c>
      <c r="J10" s="14" t="s">
        <v>10</v>
      </c>
      <c r="K10" s="38">
        <f t="shared" ref="K10:K21" si="1">VLOOKUP(J10,$B$6:$E$28,2,0)</f>
        <v>1000</v>
      </c>
      <c r="L10" s="38" t="str">
        <f t="shared" ref="L10:L21" si="2">VLOOKUP(J10,$B$6:$E$28,3,0)</f>
        <v>gram</v>
      </c>
      <c r="M10" s="38">
        <f t="shared" ref="M10:M21" si="3">VLOOKUP(J10,$B$6:$E$28,4,0)</f>
        <v>290000</v>
      </c>
      <c r="N10" s="39">
        <v>75.0</v>
      </c>
      <c r="O10" s="40">
        <v>1.0</v>
      </c>
      <c r="P10" s="38">
        <f t="shared" ref="P10:P21" si="4">M10/K10*N10*O10</f>
        <v>21750</v>
      </c>
      <c r="Q10" s="7"/>
    </row>
    <row r="11">
      <c r="A11" s="19">
        <v>6.0</v>
      </c>
      <c r="B11" s="14" t="s">
        <v>28</v>
      </c>
      <c r="C11" s="31">
        <v>1000.0</v>
      </c>
      <c r="D11" s="13" t="s">
        <v>11</v>
      </c>
      <c r="E11" s="36">
        <v>75000.0</v>
      </c>
      <c r="I11" s="37" t="s">
        <v>29</v>
      </c>
      <c r="J11" s="14" t="s">
        <v>12</v>
      </c>
      <c r="K11" s="38">
        <f t="shared" si="1"/>
        <v>400</v>
      </c>
      <c r="L11" s="38" t="str">
        <f t="shared" si="2"/>
        <v>gram</v>
      </c>
      <c r="M11" s="38">
        <f t="shared" si="3"/>
        <v>145000</v>
      </c>
      <c r="N11" s="39">
        <v>75.0</v>
      </c>
      <c r="O11" s="40">
        <v>1.0</v>
      </c>
      <c r="P11" s="38">
        <f t="shared" si="4"/>
        <v>27187.5</v>
      </c>
      <c r="Q11" s="7"/>
    </row>
    <row r="12">
      <c r="A12" s="13">
        <v>7.0</v>
      </c>
      <c r="B12" s="14" t="s">
        <v>30</v>
      </c>
      <c r="C12" s="20">
        <v>1000.0</v>
      </c>
      <c r="D12" s="41" t="s">
        <v>11</v>
      </c>
      <c r="E12" s="36">
        <v>350000.0</v>
      </c>
      <c r="I12" s="37" t="s">
        <v>31</v>
      </c>
      <c r="J12" s="42" t="s">
        <v>30</v>
      </c>
      <c r="K12" s="38">
        <f t="shared" si="1"/>
        <v>1000</v>
      </c>
      <c r="L12" s="38" t="str">
        <f t="shared" si="2"/>
        <v>gram</v>
      </c>
      <c r="M12" s="38">
        <f t="shared" si="3"/>
        <v>350000</v>
      </c>
      <c r="N12" s="39">
        <v>170.0</v>
      </c>
      <c r="O12" s="40">
        <v>1.0</v>
      </c>
      <c r="P12" s="38">
        <f t="shared" si="4"/>
        <v>59500</v>
      </c>
      <c r="Q12" s="7"/>
    </row>
    <row r="13">
      <c r="A13" s="19">
        <v>8.0</v>
      </c>
      <c r="B13" s="42" t="s">
        <v>32</v>
      </c>
      <c r="C13" s="20">
        <v>500.0</v>
      </c>
      <c r="D13" s="43" t="s">
        <v>33</v>
      </c>
      <c r="E13" s="20">
        <v>285000.0</v>
      </c>
      <c r="I13" s="37" t="s">
        <v>34</v>
      </c>
      <c r="J13" s="44" t="s">
        <v>15</v>
      </c>
      <c r="K13" s="38">
        <f t="shared" si="1"/>
        <v>10</v>
      </c>
      <c r="L13" s="38" t="str">
        <f t="shared" si="2"/>
        <v>quả</v>
      </c>
      <c r="M13" s="38">
        <f t="shared" si="3"/>
        <v>30000</v>
      </c>
      <c r="N13" s="39">
        <v>3.0</v>
      </c>
      <c r="O13" s="40">
        <v>1.0</v>
      </c>
      <c r="P13" s="38">
        <f t="shared" si="4"/>
        <v>9000</v>
      </c>
      <c r="Q13" s="7"/>
    </row>
    <row r="14">
      <c r="A14" s="13">
        <v>9.0</v>
      </c>
      <c r="B14" s="42" t="s">
        <v>35</v>
      </c>
      <c r="C14" s="20">
        <v>175.0</v>
      </c>
      <c r="D14" s="43" t="s">
        <v>33</v>
      </c>
      <c r="E14" s="36">
        <v>65000.0</v>
      </c>
      <c r="I14" s="37" t="s">
        <v>36</v>
      </c>
      <c r="J14" s="14" t="s">
        <v>17</v>
      </c>
      <c r="K14" s="38">
        <f t="shared" si="1"/>
        <v>250</v>
      </c>
      <c r="L14" s="38" t="str">
        <f t="shared" si="2"/>
        <v>gram</v>
      </c>
      <c r="M14" s="38">
        <f t="shared" si="3"/>
        <v>6000</v>
      </c>
      <c r="N14" s="39">
        <v>1.0</v>
      </c>
      <c r="O14" s="40">
        <v>1.0</v>
      </c>
      <c r="P14" s="38">
        <f t="shared" si="4"/>
        <v>24</v>
      </c>
      <c r="Q14" s="7"/>
    </row>
    <row r="15">
      <c r="A15" s="19">
        <v>10.0</v>
      </c>
      <c r="B15" s="42" t="s">
        <v>37</v>
      </c>
      <c r="C15" s="31">
        <v>1000.0</v>
      </c>
      <c r="D15" s="35" t="s">
        <v>11</v>
      </c>
      <c r="E15" s="20">
        <v>28000.0</v>
      </c>
      <c r="I15" s="37" t="s">
        <v>38</v>
      </c>
      <c r="J15" s="14" t="s">
        <v>26</v>
      </c>
      <c r="K15" s="38">
        <f t="shared" si="1"/>
        <v>1000</v>
      </c>
      <c r="L15" s="38" t="str">
        <f t="shared" si="2"/>
        <v>gram</v>
      </c>
      <c r="M15" s="38">
        <f t="shared" si="3"/>
        <v>25000</v>
      </c>
      <c r="N15" s="39">
        <v>75.0</v>
      </c>
      <c r="O15" s="40">
        <v>1.0</v>
      </c>
      <c r="P15" s="38">
        <f t="shared" si="4"/>
        <v>1875</v>
      </c>
      <c r="Q15" s="7"/>
    </row>
    <row r="16">
      <c r="A16" s="13">
        <v>11.0</v>
      </c>
      <c r="B16" s="42" t="s">
        <v>39</v>
      </c>
      <c r="C16" s="20">
        <v>500.0</v>
      </c>
      <c r="D16" s="13" t="s">
        <v>11</v>
      </c>
      <c r="E16" s="36">
        <v>189000.0</v>
      </c>
      <c r="I16" s="37" t="s">
        <v>40</v>
      </c>
      <c r="J16" s="14" t="s">
        <v>28</v>
      </c>
      <c r="K16" s="38">
        <f t="shared" si="1"/>
        <v>1000</v>
      </c>
      <c r="L16" s="38" t="str">
        <f t="shared" si="2"/>
        <v>gram</v>
      </c>
      <c r="M16" s="38">
        <f t="shared" si="3"/>
        <v>75000</v>
      </c>
      <c r="N16" s="39">
        <v>75.0</v>
      </c>
      <c r="O16" s="40">
        <v>1.0</v>
      </c>
      <c r="P16" s="38">
        <f t="shared" si="4"/>
        <v>5625</v>
      </c>
      <c r="Q16" s="7"/>
    </row>
    <row r="17">
      <c r="A17" s="19">
        <v>12.0</v>
      </c>
      <c r="B17" s="42" t="s">
        <v>41</v>
      </c>
      <c r="C17" s="20">
        <v>30.0</v>
      </c>
      <c r="D17" s="13" t="s">
        <v>11</v>
      </c>
      <c r="E17" s="36">
        <v>40000.0</v>
      </c>
      <c r="I17" s="37" t="s">
        <v>42</v>
      </c>
      <c r="J17" s="42" t="s">
        <v>32</v>
      </c>
      <c r="K17" s="38">
        <f t="shared" si="1"/>
        <v>500</v>
      </c>
      <c r="L17" s="38" t="str">
        <f t="shared" si="2"/>
        <v>ml</v>
      </c>
      <c r="M17" s="38">
        <f t="shared" si="3"/>
        <v>285000</v>
      </c>
      <c r="N17" s="39">
        <v>2.0</v>
      </c>
      <c r="O17" s="40">
        <v>1.0</v>
      </c>
      <c r="P17" s="38">
        <f t="shared" si="4"/>
        <v>1140</v>
      </c>
      <c r="Q17" s="7"/>
    </row>
    <row r="18">
      <c r="A18" s="13">
        <v>13.0</v>
      </c>
      <c r="B18" s="14" t="s">
        <v>43</v>
      </c>
      <c r="C18" s="20">
        <v>1000.0</v>
      </c>
      <c r="D18" s="41" t="s">
        <v>11</v>
      </c>
      <c r="E18" s="36">
        <v>200000.0</v>
      </c>
      <c r="I18" s="37" t="s">
        <v>44</v>
      </c>
      <c r="J18" s="42" t="s">
        <v>35</v>
      </c>
      <c r="K18" s="38">
        <f t="shared" si="1"/>
        <v>175</v>
      </c>
      <c r="L18" s="38" t="str">
        <f t="shared" si="2"/>
        <v>ml</v>
      </c>
      <c r="M18" s="38">
        <f t="shared" si="3"/>
        <v>65000</v>
      </c>
      <c r="N18" s="39">
        <v>2.0</v>
      </c>
      <c r="O18" s="40">
        <v>1.0</v>
      </c>
      <c r="P18" s="38">
        <f t="shared" si="4"/>
        <v>742.8571429</v>
      </c>
      <c r="Q18" s="7"/>
    </row>
    <row r="19">
      <c r="A19" s="19">
        <v>14.0</v>
      </c>
      <c r="B19" s="14" t="s">
        <v>45</v>
      </c>
      <c r="C19" s="20">
        <v>1000.0</v>
      </c>
      <c r="D19" s="41" t="s">
        <v>11</v>
      </c>
      <c r="E19" s="36">
        <v>30000.0</v>
      </c>
      <c r="I19" s="37" t="s">
        <v>46</v>
      </c>
      <c r="J19" s="42" t="s">
        <v>37</v>
      </c>
      <c r="K19" s="38">
        <f t="shared" si="1"/>
        <v>1000</v>
      </c>
      <c r="L19" s="38" t="str">
        <f t="shared" si="2"/>
        <v>gram</v>
      </c>
      <c r="M19" s="38">
        <f t="shared" si="3"/>
        <v>28000</v>
      </c>
      <c r="N19" s="39">
        <v>75.0</v>
      </c>
      <c r="O19" s="40">
        <v>1.0</v>
      </c>
      <c r="P19" s="38">
        <f t="shared" si="4"/>
        <v>2100</v>
      </c>
      <c r="Q19" s="7"/>
    </row>
    <row r="20">
      <c r="A20" s="13">
        <v>15.0</v>
      </c>
      <c r="B20" s="14" t="s">
        <v>47</v>
      </c>
      <c r="C20" s="20">
        <v>1000.0</v>
      </c>
      <c r="D20" s="41" t="s">
        <v>11</v>
      </c>
      <c r="E20" s="36">
        <v>300000.0</v>
      </c>
      <c r="I20" s="37" t="s">
        <v>48</v>
      </c>
      <c r="J20" s="42" t="s">
        <v>39</v>
      </c>
      <c r="K20" s="38">
        <f t="shared" si="1"/>
        <v>500</v>
      </c>
      <c r="L20" s="38" t="str">
        <f t="shared" si="2"/>
        <v>gram</v>
      </c>
      <c r="M20" s="38">
        <f t="shared" si="3"/>
        <v>189000</v>
      </c>
      <c r="N20" s="39">
        <v>22.0</v>
      </c>
      <c r="O20" s="40">
        <v>1.0</v>
      </c>
      <c r="P20" s="38">
        <f t="shared" si="4"/>
        <v>8316</v>
      </c>
      <c r="Q20" s="7"/>
    </row>
    <row r="21">
      <c r="A21" s="19">
        <v>16.0</v>
      </c>
      <c r="B21" s="14" t="s">
        <v>49</v>
      </c>
      <c r="C21" s="20">
        <v>1000.0</v>
      </c>
      <c r="D21" s="41" t="s">
        <v>11</v>
      </c>
      <c r="E21" s="36">
        <v>150000.0</v>
      </c>
      <c r="I21" s="37" t="s">
        <v>50</v>
      </c>
      <c r="J21" s="42" t="s">
        <v>41</v>
      </c>
      <c r="K21" s="38">
        <f t="shared" si="1"/>
        <v>30</v>
      </c>
      <c r="L21" s="38" t="str">
        <f t="shared" si="2"/>
        <v>gram</v>
      </c>
      <c r="M21" s="38">
        <f t="shared" si="3"/>
        <v>40000</v>
      </c>
      <c r="N21" s="39">
        <v>1.0</v>
      </c>
      <c r="O21" s="40">
        <v>1.0</v>
      </c>
      <c r="P21" s="38">
        <f t="shared" si="4"/>
        <v>1333.333333</v>
      </c>
      <c r="Q21" s="7"/>
    </row>
    <row r="22">
      <c r="A22" s="13">
        <v>17.0</v>
      </c>
      <c r="B22" s="14" t="s">
        <v>51</v>
      </c>
      <c r="C22" s="20">
        <v>900.0</v>
      </c>
      <c r="D22" s="35" t="s">
        <v>11</v>
      </c>
      <c r="E22" s="20">
        <v>65000.0</v>
      </c>
      <c r="I22" s="45"/>
      <c r="J22" s="46" t="s">
        <v>52</v>
      </c>
      <c r="K22" s="47"/>
      <c r="L22" s="47"/>
      <c r="M22" s="47"/>
      <c r="N22" s="47"/>
      <c r="O22" s="48"/>
      <c r="P22" s="49">
        <f>SUM(P10:P21)</f>
        <v>138593.6905</v>
      </c>
      <c r="Q22" s="7"/>
    </row>
    <row r="23">
      <c r="A23" s="19">
        <v>18.0</v>
      </c>
      <c r="B23" s="42" t="s">
        <v>53</v>
      </c>
      <c r="C23" s="31">
        <v>400.0</v>
      </c>
      <c r="D23" s="13" t="s">
        <v>11</v>
      </c>
      <c r="E23" s="20">
        <v>65000.0</v>
      </c>
      <c r="I23" s="45"/>
      <c r="J23" s="46" t="s">
        <v>54</v>
      </c>
      <c r="K23" s="47"/>
      <c r="L23" s="47"/>
      <c r="M23" s="47"/>
      <c r="N23" s="47"/>
      <c r="O23" s="48"/>
      <c r="P23" s="49">
        <f>P22/9</f>
        <v>15399.29894</v>
      </c>
      <c r="Q23" s="7"/>
    </row>
    <row r="24">
      <c r="A24" s="13">
        <v>19.0</v>
      </c>
      <c r="B24" s="14" t="s">
        <v>55</v>
      </c>
      <c r="C24" s="20">
        <v>1000.0</v>
      </c>
      <c r="D24" s="13" t="s">
        <v>11</v>
      </c>
      <c r="E24" s="36">
        <v>370000.0</v>
      </c>
      <c r="I24" s="50"/>
      <c r="J24" s="51"/>
      <c r="K24" s="51"/>
      <c r="L24" s="51"/>
      <c r="M24" s="51"/>
      <c r="N24" s="52"/>
      <c r="O24" s="53"/>
      <c r="P24" s="54"/>
      <c r="Q24" s="7"/>
    </row>
    <row r="25">
      <c r="A25" s="19">
        <v>20.0</v>
      </c>
      <c r="B25" s="42" t="s">
        <v>56</v>
      </c>
      <c r="C25" s="36">
        <v>250.0</v>
      </c>
      <c r="D25" s="13" t="s">
        <v>11</v>
      </c>
      <c r="E25" s="36">
        <v>95000.0</v>
      </c>
      <c r="I25" s="10"/>
      <c r="Q25" s="7"/>
    </row>
    <row r="26">
      <c r="A26" s="13">
        <v>21.0</v>
      </c>
      <c r="B26" s="14" t="s">
        <v>57</v>
      </c>
      <c r="C26" s="20">
        <v>100.0</v>
      </c>
      <c r="D26" s="35" t="s">
        <v>11</v>
      </c>
      <c r="E26" s="20">
        <v>125000.0</v>
      </c>
      <c r="I26" s="55" t="s">
        <v>58</v>
      </c>
      <c r="J26" s="22" t="s">
        <v>59</v>
      </c>
      <c r="K26" s="56"/>
      <c r="L26" s="56"/>
      <c r="M26" s="23"/>
      <c r="N26" s="23"/>
      <c r="O26" s="24"/>
      <c r="P26" s="25"/>
      <c r="Q26" s="7"/>
    </row>
    <row r="27">
      <c r="A27" s="19">
        <v>22.0</v>
      </c>
      <c r="B27" s="14" t="s">
        <v>60</v>
      </c>
      <c r="C27" s="20">
        <v>1400.0</v>
      </c>
      <c r="D27" s="35" t="s">
        <v>11</v>
      </c>
      <c r="E27" s="20">
        <v>235000.0</v>
      </c>
      <c r="I27" s="33" t="s">
        <v>18</v>
      </c>
      <c r="J27" s="34" t="s">
        <v>19</v>
      </c>
      <c r="K27" s="34" t="s">
        <v>20</v>
      </c>
      <c r="L27" s="34" t="s">
        <v>21</v>
      </c>
      <c r="M27" s="34" t="s">
        <v>22</v>
      </c>
      <c r="N27" s="34" t="s">
        <v>23</v>
      </c>
      <c r="O27" s="34" t="s">
        <v>24</v>
      </c>
      <c r="P27" s="34" t="s">
        <v>25</v>
      </c>
      <c r="Q27" s="7"/>
    </row>
    <row r="28">
      <c r="A28" s="13">
        <v>23.0</v>
      </c>
      <c r="B28" s="14" t="s">
        <v>61</v>
      </c>
      <c r="C28" s="20">
        <v>28.0</v>
      </c>
      <c r="D28" s="13" t="s">
        <v>11</v>
      </c>
      <c r="E28" s="36">
        <v>65000.0</v>
      </c>
      <c r="I28" s="37" t="s">
        <v>27</v>
      </c>
      <c r="J28" s="14" t="s">
        <v>10</v>
      </c>
      <c r="K28" s="38">
        <f t="shared" ref="K28:K30" si="5">VLOOKUP(J28,$B$6:$E$28,2,0)</f>
        <v>1000</v>
      </c>
      <c r="L28" s="38" t="str">
        <f t="shared" ref="L28:L30" si="6">VLOOKUP(J28,$B$6:$E$28,3,0)</f>
        <v>gram</v>
      </c>
      <c r="M28" s="38">
        <f t="shared" ref="M28:M40" si="7">VLOOKUP(J28,$B$6:$E$28,4,0)</f>
        <v>290000</v>
      </c>
      <c r="N28" s="39">
        <v>75.0</v>
      </c>
      <c r="O28" s="40">
        <v>1.0</v>
      </c>
      <c r="P28" s="38">
        <f t="shared" ref="P28:P40" si="8">M28/K28*N28*O28</f>
        <v>21750</v>
      </c>
      <c r="Q28" s="7"/>
    </row>
    <row r="29">
      <c r="A29" s="41">
        <v>24.0</v>
      </c>
      <c r="B29" s="14" t="s">
        <v>62</v>
      </c>
      <c r="C29" s="20">
        <v>400.0</v>
      </c>
      <c r="D29" s="13" t="s">
        <v>11</v>
      </c>
      <c r="E29" s="36">
        <v>35000.0</v>
      </c>
      <c r="I29" s="37" t="s">
        <v>29</v>
      </c>
      <c r="J29" s="14" t="s">
        <v>12</v>
      </c>
      <c r="K29" s="38">
        <f t="shared" si="5"/>
        <v>400</v>
      </c>
      <c r="L29" s="38" t="str">
        <f t="shared" si="6"/>
        <v>gram</v>
      </c>
      <c r="M29" s="38">
        <f t="shared" si="7"/>
        <v>145000</v>
      </c>
      <c r="N29" s="39">
        <v>75.0</v>
      </c>
      <c r="O29" s="40">
        <v>1.0</v>
      </c>
      <c r="P29" s="38">
        <f t="shared" si="8"/>
        <v>27187.5</v>
      </c>
      <c r="Q29" s="7"/>
    </row>
    <row r="30">
      <c r="I30" s="37" t="s">
        <v>31</v>
      </c>
      <c r="J30" s="42" t="s">
        <v>30</v>
      </c>
      <c r="K30" s="38">
        <f t="shared" si="5"/>
        <v>1000</v>
      </c>
      <c r="L30" s="38" t="str">
        <f t="shared" si="6"/>
        <v>gram</v>
      </c>
      <c r="M30" s="38">
        <f t="shared" si="7"/>
        <v>350000</v>
      </c>
      <c r="N30" s="39">
        <v>85.0</v>
      </c>
      <c r="O30" s="40">
        <v>1.0</v>
      </c>
      <c r="P30" s="38">
        <f t="shared" si="8"/>
        <v>29750</v>
      </c>
      <c r="Q30" s="7"/>
    </row>
    <row r="31">
      <c r="I31" s="37" t="s">
        <v>34</v>
      </c>
      <c r="J31" s="42" t="s">
        <v>43</v>
      </c>
      <c r="K31" s="39">
        <v>1000.0</v>
      </c>
      <c r="L31" s="39" t="s">
        <v>11</v>
      </c>
      <c r="M31" s="38">
        <f t="shared" si="7"/>
        <v>200000</v>
      </c>
      <c r="N31" s="39">
        <v>85.0</v>
      </c>
      <c r="O31" s="57">
        <v>1.0</v>
      </c>
      <c r="P31" s="38">
        <f t="shared" si="8"/>
        <v>17000</v>
      </c>
      <c r="Q31" s="7"/>
    </row>
    <row r="32">
      <c r="I32" s="37" t="s">
        <v>36</v>
      </c>
      <c r="J32" s="44" t="s">
        <v>15</v>
      </c>
      <c r="K32" s="38">
        <f t="shared" ref="K32:K40" si="9">VLOOKUP(J32,$B$6:$E$28,2,0)</f>
        <v>10</v>
      </c>
      <c r="L32" s="38" t="str">
        <f t="shared" ref="L32:L40" si="10">VLOOKUP(J32,$B$6:$E$28,3,0)</f>
        <v>quả</v>
      </c>
      <c r="M32" s="38">
        <f t="shared" si="7"/>
        <v>30000</v>
      </c>
      <c r="N32" s="39">
        <v>3.0</v>
      </c>
      <c r="O32" s="40">
        <v>1.0</v>
      </c>
      <c r="P32" s="38">
        <f t="shared" si="8"/>
        <v>9000</v>
      </c>
      <c r="Q32" s="7"/>
    </row>
    <row r="33">
      <c r="I33" s="37" t="s">
        <v>38</v>
      </c>
      <c r="J33" s="14" t="s">
        <v>17</v>
      </c>
      <c r="K33" s="38">
        <f t="shared" si="9"/>
        <v>250</v>
      </c>
      <c r="L33" s="38" t="str">
        <f t="shared" si="10"/>
        <v>gram</v>
      </c>
      <c r="M33" s="38">
        <f t="shared" si="7"/>
        <v>6000</v>
      </c>
      <c r="N33" s="39">
        <v>1.0</v>
      </c>
      <c r="O33" s="40">
        <v>1.0</v>
      </c>
      <c r="P33" s="38">
        <f t="shared" si="8"/>
        <v>24</v>
      </c>
      <c r="Q33" s="7"/>
    </row>
    <row r="34">
      <c r="I34" s="37" t="s">
        <v>40</v>
      </c>
      <c r="J34" s="14" t="s">
        <v>26</v>
      </c>
      <c r="K34" s="38">
        <f t="shared" si="9"/>
        <v>1000</v>
      </c>
      <c r="L34" s="38" t="str">
        <f t="shared" si="10"/>
        <v>gram</v>
      </c>
      <c r="M34" s="38">
        <f t="shared" si="7"/>
        <v>25000</v>
      </c>
      <c r="N34" s="39">
        <v>75.0</v>
      </c>
      <c r="O34" s="40">
        <v>1.0</v>
      </c>
      <c r="P34" s="38">
        <f t="shared" si="8"/>
        <v>1875</v>
      </c>
      <c r="Q34" s="7"/>
    </row>
    <row r="35">
      <c r="I35" s="37" t="s">
        <v>42</v>
      </c>
      <c r="J35" s="14" t="s">
        <v>28</v>
      </c>
      <c r="K35" s="38">
        <f t="shared" si="9"/>
        <v>1000</v>
      </c>
      <c r="L35" s="38" t="str">
        <f t="shared" si="10"/>
        <v>gram</v>
      </c>
      <c r="M35" s="38">
        <f t="shared" si="7"/>
        <v>75000</v>
      </c>
      <c r="N35" s="39">
        <v>75.0</v>
      </c>
      <c r="O35" s="40">
        <v>1.0</v>
      </c>
      <c r="P35" s="38">
        <f t="shared" si="8"/>
        <v>5625</v>
      </c>
      <c r="Q35" s="7"/>
    </row>
    <row r="36">
      <c r="I36" s="37" t="s">
        <v>44</v>
      </c>
      <c r="J36" s="42" t="s">
        <v>32</v>
      </c>
      <c r="K36" s="38">
        <f t="shared" si="9"/>
        <v>500</v>
      </c>
      <c r="L36" s="38" t="str">
        <f t="shared" si="10"/>
        <v>ml</v>
      </c>
      <c r="M36" s="38">
        <f t="shared" si="7"/>
        <v>285000</v>
      </c>
      <c r="N36" s="39">
        <v>2.0</v>
      </c>
      <c r="O36" s="40">
        <v>1.0</v>
      </c>
      <c r="P36" s="38">
        <f t="shared" si="8"/>
        <v>1140</v>
      </c>
      <c r="Q36" s="7"/>
    </row>
    <row r="37">
      <c r="I37" s="37" t="s">
        <v>46</v>
      </c>
      <c r="J37" s="42" t="s">
        <v>35</v>
      </c>
      <c r="K37" s="38">
        <f t="shared" si="9"/>
        <v>175</v>
      </c>
      <c r="L37" s="38" t="str">
        <f t="shared" si="10"/>
        <v>ml</v>
      </c>
      <c r="M37" s="38">
        <f t="shared" si="7"/>
        <v>65000</v>
      </c>
      <c r="N37" s="39">
        <v>2.0</v>
      </c>
      <c r="O37" s="40">
        <v>1.0</v>
      </c>
      <c r="P37" s="38">
        <f t="shared" si="8"/>
        <v>742.8571429</v>
      </c>
      <c r="Q37" s="7"/>
    </row>
    <row r="38">
      <c r="I38" s="37" t="s">
        <v>48</v>
      </c>
      <c r="J38" s="42" t="s">
        <v>37</v>
      </c>
      <c r="K38" s="38">
        <f t="shared" si="9"/>
        <v>1000</v>
      </c>
      <c r="L38" s="38" t="str">
        <f t="shared" si="10"/>
        <v>gram</v>
      </c>
      <c r="M38" s="38">
        <f t="shared" si="7"/>
        <v>28000</v>
      </c>
      <c r="N38" s="39">
        <v>75.0</v>
      </c>
      <c r="O38" s="40">
        <v>1.0</v>
      </c>
      <c r="P38" s="38">
        <f t="shared" si="8"/>
        <v>2100</v>
      </c>
      <c r="Q38" s="7"/>
    </row>
    <row r="39">
      <c r="I39" s="37" t="s">
        <v>50</v>
      </c>
      <c r="J39" s="42" t="s">
        <v>39</v>
      </c>
      <c r="K39" s="38">
        <f t="shared" si="9"/>
        <v>500</v>
      </c>
      <c r="L39" s="38" t="str">
        <f t="shared" si="10"/>
        <v>gram</v>
      </c>
      <c r="M39" s="38">
        <f t="shared" si="7"/>
        <v>189000</v>
      </c>
      <c r="N39" s="39">
        <v>22.0</v>
      </c>
      <c r="O39" s="40">
        <v>1.0</v>
      </c>
      <c r="P39" s="38">
        <f t="shared" si="8"/>
        <v>8316</v>
      </c>
      <c r="Q39" s="7"/>
    </row>
    <row r="40">
      <c r="I40" s="37" t="s">
        <v>63</v>
      </c>
      <c r="J40" s="42" t="s">
        <v>41</v>
      </c>
      <c r="K40" s="38">
        <f t="shared" si="9"/>
        <v>30</v>
      </c>
      <c r="L40" s="38" t="str">
        <f t="shared" si="10"/>
        <v>gram</v>
      </c>
      <c r="M40" s="38">
        <f t="shared" si="7"/>
        <v>40000</v>
      </c>
      <c r="N40" s="39">
        <v>1.0</v>
      </c>
      <c r="O40" s="40">
        <v>1.0</v>
      </c>
      <c r="P40" s="38">
        <f t="shared" si="8"/>
        <v>1333.333333</v>
      </c>
      <c r="Q40" s="7"/>
    </row>
    <row r="41">
      <c r="I41" s="45"/>
      <c r="J41" s="46" t="s">
        <v>52</v>
      </c>
      <c r="K41" s="47"/>
      <c r="L41" s="47"/>
      <c r="M41" s="47"/>
      <c r="N41" s="47"/>
      <c r="O41" s="48"/>
      <c r="P41" s="49">
        <f>SUM(P28:P40)</f>
        <v>125843.6905</v>
      </c>
      <c r="Q41" s="7"/>
    </row>
    <row r="42">
      <c r="I42" s="45"/>
      <c r="J42" s="46" t="s">
        <v>54</v>
      </c>
      <c r="K42" s="47"/>
      <c r="L42" s="47"/>
      <c r="M42" s="47"/>
      <c r="N42" s="47"/>
      <c r="O42" s="48"/>
      <c r="P42" s="49">
        <f>P41/9</f>
        <v>13982.63228</v>
      </c>
      <c r="Q42" s="7"/>
    </row>
    <row r="43">
      <c r="I43" s="58"/>
      <c r="J43" s="59"/>
      <c r="K43" s="59"/>
      <c r="L43" s="59"/>
      <c r="M43" s="59"/>
      <c r="N43" s="59"/>
      <c r="O43" s="59"/>
      <c r="P43" s="60"/>
      <c r="Q43" s="7"/>
    </row>
    <row r="44">
      <c r="I44" s="55" t="s">
        <v>64</v>
      </c>
      <c r="J44" s="22" t="s">
        <v>65</v>
      </c>
      <c r="K44" s="56"/>
      <c r="L44" s="56"/>
      <c r="M44" s="23"/>
      <c r="N44" s="23"/>
      <c r="O44" s="24"/>
      <c r="P44" s="25"/>
      <c r="Q44" s="7"/>
    </row>
    <row r="45">
      <c r="I45" s="33" t="s">
        <v>18</v>
      </c>
      <c r="J45" s="34" t="s">
        <v>19</v>
      </c>
      <c r="K45" s="34" t="s">
        <v>20</v>
      </c>
      <c r="L45" s="34" t="s">
        <v>21</v>
      </c>
      <c r="M45" s="34" t="s">
        <v>22</v>
      </c>
      <c r="N45" s="34" t="s">
        <v>23</v>
      </c>
      <c r="O45" s="34" t="s">
        <v>24</v>
      </c>
      <c r="P45" s="34" t="s">
        <v>25</v>
      </c>
      <c r="Q45" s="7"/>
    </row>
    <row r="46">
      <c r="I46" s="37" t="s">
        <v>27</v>
      </c>
      <c r="J46" s="14" t="s">
        <v>10</v>
      </c>
      <c r="K46" s="38">
        <f t="shared" ref="K46:K56" si="11">VLOOKUP(J46,$B$6:$E$28,2,0)</f>
        <v>1000</v>
      </c>
      <c r="L46" s="38" t="str">
        <f t="shared" ref="L46:L56" si="12">VLOOKUP(J46,$B$6:$E$28,3,0)</f>
        <v>gram</v>
      </c>
      <c r="M46" s="38">
        <f t="shared" ref="M46:M56" si="13">VLOOKUP(J46,$B$6:$E$28,4,0)</f>
        <v>290000</v>
      </c>
      <c r="N46" s="39">
        <v>135.0</v>
      </c>
      <c r="O46" s="40">
        <v>1.0</v>
      </c>
      <c r="P46" s="38">
        <f t="shared" ref="P46:P56" si="14">M46/K46*N46*O46</f>
        <v>39150</v>
      </c>
      <c r="Q46" s="7"/>
    </row>
    <row r="47">
      <c r="I47" s="37" t="s">
        <v>29</v>
      </c>
      <c r="J47" s="14" t="s">
        <v>30</v>
      </c>
      <c r="K47" s="38">
        <f t="shared" si="11"/>
        <v>1000</v>
      </c>
      <c r="L47" s="38" t="str">
        <f t="shared" si="12"/>
        <v>gram</v>
      </c>
      <c r="M47" s="38">
        <f t="shared" si="13"/>
        <v>350000</v>
      </c>
      <c r="N47" s="39">
        <v>175.0</v>
      </c>
      <c r="O47" s="40">
        <v>1.0</v>
      </c>
      <c r="P47" s="38">
        <f t="shared" si="14"/>
        <v>61250</v>
      </c>
      <c r="Q47" s="7"/>
    </row>
    <row r="48">
      <c r="I48" s="37" t="s">
        <v>31</v>
      </c>
      <c r="J48" s="42" t="s">
        <v>15</v>
      </c>
      <c r="K48" s="38">
        <f t="shared" si="11"/>
        <v>10</v>
      </c>
      <c r="L48" s="38" t="str">
        <f t="shared" si="12"/>
        <v>quả</v>
      </c>
      <c r="M48" s="38">
        <f t="shared" si="13"/>
        <v>30000</v>
      </c>
      <c r="N48" s="39">
        <v>3.0</v>
      </c>
      <c r="O48" s="40">
        <v>1.0</v>
      </c>
      <c r="P48" s="38">
        <f t="shared" si="14"/>
        <v>9000</v>
      </c>
      <c r="Q48" s="7"/>
    </row>
    <row r="49">
      <c r="I49" s="37" t="s">
        <v>34</v>
      </c>
      <c r="J49" s="44" t="s">
        <v>17</v>
      </c>
      <c r="K49" s="38">
        <f t="shared" si="11"/>
        <v>250</v>
      </c>
      <c r="L49" s="38" t="str">
        <f t="shared" si="12"/>
        <v>gram</v>
      </c>
      <c r="M49" s="38">
        <f t="shared" si="13"/>
        <v>6000</v>
      </c>
      <c r="N49" s="39">
        <v>1.0</v>
      </c>
      <c r="O49" s="40">
        <v>1.0</v>
      </c>
      <c r="P49" s="38">
        <f t="shared" si="14"/>
        <v>24</v>
      </c>
      <c r="Q49" s="7"/>
    </row>
    <row r="50">
      <c r="I50" s="37" t="s">
        <v>36</v>
      </c>
      <c r="J50" s="14" t="s">
        <v>26</v>
      </c>
      <c r="K50" s="38">
        <f t="shared" si="11"/>
        <v>1000</v>
      </c>
      <c r="L50" s="38" t="str">
        <f t="shared" si="12"/>
        <v>gram</v>
      </c>
      <c r="M50" s="38">
        <f t="shared" si="13"/>
        <v>25000</v>
      </c>
      <c r="N50" s="39">
        <v>100.0</v>
      </c>
      <c r="O50" s="40">
        <v>1.0</v>
      </c>
      <c r="P50" s="38">
        <f t="shared" si="14"/>
        <v>2500</v>
      </c>
      <c r="Q50" s="7"/>
    </row>
    <row r="51">
      <c r="I51" s="37" t="s">
        <v>38</v>
      </c>
      <c r="J51" s="14" t="s">
        <v>45</v>
      </c>
      <c r="K51" s="38">
        <f t="shared" si="11"/>
        <v>1000</v>
      </c>
      <c r="L51" s="38" t="str">
        <f t="shared" si="12"/>
        <v>gram</v>
      </c>
      <c r="M51" s="38">
        <f t="shared" si="13"/>
        <v>30000</v>
      </c>
      <c r="N51" s="39">
        <v>80.0</v>
      </c>
      <c r="O51" s="40">
        <v>1.0</v>
      </c>
      <c r="P51" s="38">
        <f t="shared" si="14"/>
        <v>2400</v>
      </c>
      <c r="Q51" s="7"/>
    </row>
    <row r="52">
      <c r="I52" s="37" t="s">
        <v>42</v>
      </c>
      <c r="J52" s="42" t="s">
        <v>32</v>
      </c>
      <c r="K52" s="38">
        <f t="shared" si="11"/>
        <v>500</v>
      </c>
      <c r="L52" s="38" t="str">
        <f t="shared" si="12"/>
        <v>ml</v>
      </c>
      <c r="M52" s="38">
        <f t="shared" si="13"/>
        <v>285000</v>
      </c>
      <c r="N52" s="39">
        <v>2.0</v>
      </c>
      <c r="O52" s="40">
        <v>1.0</v>
      </c>
      <c r="P52" s="38">
        <f t="shared" si="14"/>
        <v>1140</v>
      </c>
      <c r="Q52" s="7"/>
    </row>
    <row r="53">
      <c r="I53" s="37" t="s">
        <v>44</v>
      </c>
      <c r="J53" s="42" t="s">
        <v>35</v>
      </c>
      <c r="K53" s="38">
        <f t="shared" si="11"/>
        <v>175</v>
      </c>
      <c r="L53" s="38" t="str">
        <f t="shared" si="12"/>
        <v>ml</v>
      </c>
      <c r="M53" s="38">
        <f t="shared" si="13"/>
        <v>65000</v>
      </c>
      <c r="N53" s="39">
        <v>2.0</v>
      </c>
      <c r="O53" s="40">
        <v>1.0</v>
      </c>
      <c r="P53" s="38">
        <f t="shared" si="14"/>
        <v>742.8571429</v>
      </c>
      <c r="Q53" s="7"/>
    </row>
    <row r="54">
      <c r="I54" s="37" t="s">
        <v>46</v>
      </c>
      <c r="J54" s="42" t="s">
        <v>37</v>
      </c>
      <c r="K54" s="38">
        <f t="shared" si="11"/>
        <v>1000</v>
      </c>
      <c r="L54" s="38" t="str">
        <f t="shared" si="12"/>
        <v>gram</v>
      </c>
      <c r="M54" s="38">
        <f t="shared" si="13"/>
        <v>28000</v>
      </c>
      <c r="N54" s="39">
        <v>65.0</v>
      </c>
      <c r="O54" s="40">
        <v>1.0</v>
      </c>
      <c r="P54" s="38">
        <f t="shared" si="14"/>
        <v>1820</v>
      </c>
      <c r="Q54" s="7"/>
    </row>
    <row r="55">
      <c r="I55" s="37" t="s">
        <v>48</v>
      </c>
      <c r="J55" s="42" t="s">
        <v>39</v>
      </c>
      <c r="K55" s="38">
        <f t="shared" si="11"/>
        <v>500</v>
      </c>
      <c r="L55" s="38" t="str">
        <f t="shared" si="12"/>
        <v>gram</v>
      </c>
      <c r="M55" s="38">
        <f t="shared" si="13"/>
        <v>189000</v>
      </c>
      <c r="N55" s="39">
        <v>20.0</v>
      </c>
      <c r="O55" s="40">
        <v>1.0</v>
      </c>
      <c r="P55" s="38">
        <f t="shared" si="14"/>
        <v>7560</v>
      </c>
      <c r="Q55" s="7"/>
    </row>
    <row r="56">
      <c r="I56" s="37" t="s">
        <v>50</v>
      </c>
      <c r="J56" s="42" t="s">
        <v>41</v>
      </c>
      <c r="K56" s="38">
        <f t="shared" si="11"/>
        <v>30</v>
      </c>
      <c r="L56" s="38" t="str">
        <f t="shared" si="12"/>
        <v>gram</v>
      </c>
      <c r="M56" s="38">
        <f t="shared" si="13"/>
        <v>40000</v>
      </c>
      <c r="N56" s="39">
        <v>1.0</v>
      </c>
      <c r="O56" s="40">
        <v>1.0</v>
      </c>
      <c r="P56" s="38">
        <f t="shared" si="14"/>
        <v>1333.333333</v>
      </c>
      <c r="Q56" s="7"/>
    </row>
    <row r="57">
      <c r="I57" s="45"/>
      <c r="J57" s="46" t="s">
        <v>52</v>
      </c>
      <c r="K57" s="47"/>
      <c r="L57" s="47"/>
      <c r="M57" s="47"/>
      <c r="N57" s="47"/>
      <c r="O57" s="48"/>
      <c r="P57" s="49">
        <f>SUM(P44:P56)</f>
        <v>126920.1905</v>
      </c>
      <c r="Q57" s="7"/>
    </row>
    <row r="58">
      <c r="I58" s="45"/>
      <c r="J58" s="46" t="s">
        <v>54</v>
      </c>
      <c r="K58" s="47"/>
      <c r="L58" s="47"/>
      <c r="M58" s="47"/>
      <c r="N58" s="47"/>
      <c r="O58" s="48"/>
      <c r="P58" s="49">
        <f>P57/9</f>
        <v>14102.24339</v>
      </c>
      <c r="Q58" s="7"/>
    </row>
    <row r="59">
      <c r="I59" s="12"/>
      <c r="J59" s="12"/>
      <c r="K59" s="12"/>
      <c r="L59" s="12"/>
      <c r="M59" s="12"/>
      <c r="N59" s="12"/>
      <c r="O59" s="12"/>
      <c r="P59" s="12"/>
      <c r="Q59" s="7"/>
    </row>
    <row r="60">
      <c r="I60" s="12" t="s">
        <v>66</v>
      </c>
      <c r="Q60" s="7"/>
    </row>
    <row r="61">
      <c r="I61" s="55" t="s">
        <v>67</v>
      </c>
      <c r="J61" s="22" t="s">
        <v>68</v>
      </c>
      <c r="K61" s="56"/>
      <c r="L61" s="56"/>
      <c r="M61" s="23"/>
      <c r="N61" s="23"/>
      <c r="O61" s="24"/>
      <c r="P61" s="25"/>
      <c r="Q61" s="61"/>
    </row>
    <row r="62">
      <c r="I62" s="33" t="s">
        <v>18</v>
      </c>
      <c r="J62" s="34" t="s">
        <v>19</v>
      </c>
      <c r="K62" s="34" t="s">
        <v>20</v>
      </c>
      <c r="L62" s="34" t="s">
        <v>21</v>
      </c>
      <c r="M62" s="34" t="s">
        <v>22</v>
      </c>
      <c r="N62" s="34" t="s">
        <v>23</v>
      </c>
      <c r="O62" s="34" t="s">
        <v>24</v>
      </c>
      <c r="P62" s="34" t="s">
        <v>25</v>
      </c>
      <c r="Q62" s="62"/>
    </row>
    <row r="63">
      <c r="I63" s="37" t="s">
        <v>27</v>
      </c>
      <c r="J63" s="14" t="s">
        <v>10</v>
      </c>
      <c r="K63" s="38">
        <f t="shared" ref="K63:K77" si="15">VLOOKUP(J63,$B$6:$E$28,2,0)</f>
        <v>1000</v>
      </c>
      <c r="L63" s="38" t="str">
        <f t="shared" ref="L63:L77" si="16">VLOOKUP(J63,$B$6:$E$28,3,0)</f>
        <v>gram</v>
      </c>
      <c r="M63" s="38">
        <f t="shared" ref="M63:M77" si="17">VLOOKUP(J63,$B$6:$E$28,4,0)</f>
        <v>290000</v>
      </c>
      <c r="N63" s="39">
        <v>75.0</v>
      </c>
      <c r="O63" s="40">
        <v>1.0</v>
      </c>
      <c r="P63" s="38">
        <f t="shared" ref="P63:P80" si="18">M63/K63*N63*O63</f>
        <v>21750</v>
      </c>
      <c r="Q63" s="63"/>
    </row>
    <row r="64">
      <c r="I64" s="37" t="s">
        <v>29</v>
      </c>
      <c r="J64" s="14" t="s">
        <v>12</v>
      </c>
      <c r="K64" s="38">
        <f t="shared" si="15"/>
        <v>400</v>
      </c>
      <c r="L64" s="38" t="str">
        <f t="shared" si="16"/>
        <v>gram</v>
      </c>
      <c r="M64" s="38">
        <f t="shared" si="17"/>
        <v>145000</v>
      </c>
      <c r="N64" s="39">
        <v>75.0</v>
      </c>
      <c r="O64" s="40">
        <v>1.0</v>
      </c>
      <c r="P64" s="38">
        <f t="shared" si="18"/>
        <v>27187.5</v>
      </c>
      <c r="Q64" s="63"/>
    </row>
    <row r="65">
      <c r="I65" s="37" t="s">
        <v>31</v>
      </c>
      <c r="J65" s="42" t="s">
        <v>30</v>
      </c>
      <c r="K65" s="38">
        <f t="shared" si="15"/>
        <v>1000</v>
      </c>
      <c r="L65" s="38" t="str">
        <f t="shared" si="16"/>
        <v>gram</v>
      </c>
      <c r="M65" s="38">
        <f t="shared" si="17"/>
        <v>350000</v>
      </c>
      <c r="N65" s="39">
        <v>170.0</v>
      </c>
      <c r="O65" s="40">
        <v>1.0</v>
      </c>
      <c r="P65" s="38">
        <f t="shared" si="18"/>
        <v>59500</v>
      </c>
      <c r="Q65" s="63"/>
    </row>
    <row r="66">
      <c r="I66" s="37" t="s">
        <v>34</v>
      </c>
      <c r="J66" s="44" t="s">
        <v>15</v>
      </c>
      <c r="K66" s="38">
        <f t="shared" si="15"/>
        <v>10</v>
      </c>
      <c r="L66" s="38" t="str">
        <f t="shared" si="16"/>
        <v>quả</v>
      </c>
      <c r="M66" s="38">
        <f t="shared" si="17"/>
        <v>30000</v>
      </c>
      <c r="N66" s="39">
        <v>3.0</v>
      </c>
      <c r="O66" s="40">
        <v>1.0</v>
      </c>
      <c r="P66" s="38">
        <f t="shared" si="18"/>
        <v>9000</v>
      </c>
      <c r="Q66" s="63"/>
    </row>
    <row r="67">
      <c r="I67" s="37" t="s">
        <v>36</v>
      </c>
      <c r="J67" s="14" t="s">
        <v>17</v>
      </c>
      <c r="K67" s="38">
        <f t="shared" si="15"/>
        <v>250</v>
      </c>
      <c r="L67" s="38" t="str">
        <f t="shared" si="16"/>
        <v>gram</v>
      </c>
      <c r="M67" s="38">
        <f t="shared" si="17"/>
        <v>6000</v>
      </c>
      <c r="N67" s="39">
        <v>1.0</v>
      </c>
      <c r="O67" s="40">
        <v>1.0</v>
      </c>
      <c r="P67" s="38">
        <f t="shared" si="18"/>
        <v>24</v>
      </c>
      <c r="Q67" s="63"/>
    </row>
    <row r="68">
      <c r="I68" s="37" t="s">
        <v>38</v>
      </c>
      <c r="J68" s="14" t="s">
        <v>26</v>
      </c>
      <c r="K68" s="38">
        <f t="shared" si="15"/>
        <v>1000</v>
      </c>
      <c r="L68" s="38" t="str">
        <f t="shared" si="16"/>
        <v>gram</v>
      </c>
      <c r="M68" s="38">
        <f t="shared" si="17"/>
        <v>25000</v>
      </c>
      <c r="N68" s="39">
        <v>75.0</v>
      </c>
      <c r="O68" s="40">
        <v>1.0</v>
      </c>
      <c r="P68" s="38">
        <f t="shared" si="18"/>
        <v>1875</v>
      </c>
      <c r="Q68" s="63"/>
    </row>
    <row r="69">
      <c r="I69" s="37" t="s">
        <v>40</v>
      </c>
      <c r="J69" s="14" t="s">
        <v>28</v>
      </c>
      <c r="K69" s="38">
        <f t="shared" si="15"/>
        <v>1000</v>
      </c>
      <c r="L69" s="38" t="str">
        <f t="shared" si="16"/>
        <v>gram</v>
      </c>
      <c r="M69" s="38">
        <f t="shared" si="17"/>
        <v>75000</v>
      </c>
      <c r="N69" s="39">
        <v>75.0</v>
      </c>
      <c r="O69" s="40">
        <v>1.0</v>
      </c>
      <c r="P69" s="38">
        <f t="shared" si="18"/>
        <v>5625</v>
      </c>
      <c r="Q69" s="63"/>
    </row>
    <row r="70">
      <c r="I70" s="37" t="s">
        <v>42</v>
      </c>
      <c r="J70" s="42" t="s">
        <v>32</v>
      </c>
      <c r="K70" s="38">
        <f t="shared" si="15"/>
        <v>500</v>
      </c>
      <c r="L70" s="38" t="str">
        <f t="shared" si="16"/>
        <v>ml</v>
      </c>
      <c r="M70" s="38">
        <f t="shared" si="17"/>
        <v>285000</v>
      </c>
      <c r="N70" s="39">
        <v>2.0</v>
      </c>
      <c r="O70" s="40">
        <v>1.0</v>
      </c>
      <c r="P70" s="38">
        <f t="shared" si="18"/>
        <v>1140</v>
      </c>
      <c r="Q70" s="63"/>
    </row>
    <row r="71">
      <c r="I71" s="37" t="s">
        <v>44</v>
      </c>
      <c r="J71" s="42" t="s">
        <v>35</v>
      </c>
      <c r="K71" s="38">
        <f t="shared" si="15"/>
        <v>175</v>
      </c>
      <c r="L71" s="38" t="str">
        <f t="shared" si="16"/>
        <v>ml</v>
      </c>
      <c r="M71" s="38">
        <f t="shared" si="17"/>
        <v>65000</v>
      </c>
      <c r="N71" s="39">
        <v>2.0</v>
      </c>
      <c r="O71" s="40">
        <v>1.0</v>
      </c>
      <c r="P71" s="38">
        <f t="shared" si="18"/>
        <v>742.8571429</v>
      </c>
      <c r="Q71" s="63"/>
    </row>
    <row r="72">
      <c r="I72" s="37" t="s">
        <v>46</v>
      </c>
      <c r="J72" s="42" t="s">
        <v>37</v>
      </c>
      <c r="K72" s="38">
        <f t="shared" si="15"/>
        <v>1000</v>
      </c>
      <c r="L72" s="38" t="str">
        <f t="shared" si="16"/>
        <v>gram</v>
      </c>
      <c r="M72" s="38">
        <f t="shared" si="17"/>
        <v>28000</v>
      </c>
      <c r="N72" s="39">
        <v>75.0</v>
      </c>
      <c r="O72" s="40">
        <v>1.0</v>
      </c>
      <c r="P72" s="38">
        <f t="shared" si="18"/>
        <v>2100</v>
      </c>
      <c r="Q72" s="63"/>
    </row>
    <row r="73">
      <c r="I73" s="37" t="s">
        <v>48</v>
      </c>
      <c r="J73" s="42" t="s">
        <v>39</v>
      </c>
      <c r="K73" s="38">
        <f t="shared" si="15"/>
        <v>500</v>
      </c>
      <c r="L73" s="38" t="str">
        <f t="shared" si="16"/>
        <v>gram</v>
      </c>
      <c r="M73" s="38">
        <f t="shared" si="17"/>
        <v>189000</v>
      </c>
      <c r="N73" s="39">
        <v>22.0</v>
      </c>
      <c r="O73" s="40">
        <v>1.0</v>
      </c>
      <c r="P73" s="38">
        <f t="shared" si="18"/>
        <v>8316</v>
      </c>
      <c r="Q73" s="63"/>
    </row>
    <row r="74">
      <c r="I74" s="37" t="s">
        <v>50</v>
      </c>
      <c r="J74" s="42" t="s">
        <v>41</v>
      </c>
      <c r="K74" s="38">
        <f t="shared" si="15"/>
        <v>30</v>
      </c>
      <c r="L74" s="38" t="str">
        <f t="shared" si="16"/>
        <v>gram</v>
      </c>
      <c r="M74" s="38">
        <f t="shared" si="17"/>
        <v>40000</v>
      </c>
      <c r="N74" s="39">
        <v>1.0</v>
      </c>
      <c r="O74" s="40">
        <v>1.0</v>
      </c>
      <c r="P74" s="38">
        <f t="shared" si="18"/>
        <v>1333.333333</v>
      </c>
      <c r="Q74" s="63"/>
    </row>
    <row r="75">
      <c r="I75" s="37" t="s">
        <v>42</v>
      </c>
      <c r="J75" s="42" t="s">
        <v>47</v>
      </c>
      <c r="K75" s="38">
        <f t="shared" si="15"/>
        <v>1000</v>
      </c>
      <c r="L75" s="38" t="str">
        <f t="shared" si="16"/>
        <v>gram</v>
      </c>
      <c r="M75" s="38">
        <f t="shared" si="17"/>
        <v>300000</v>
      </c>
      <c r="N75" s="39">
        <v>220.0</v>
      </c>
      <c r="O75" s="40">
        <v>1.0</v>
      </c>
      <c r="P75" s="38">
        <f t="shared" si="18"/>
        <v>66000</v>
      </c>
      <c r="Q75" s="63"/>
    </row>
    <row r="76">
      <c r="I76" s="37" t="s">
        <v>44</v>
      </c>
      <c r="J76" s="42" t="s">
        <v>26</v>
      </c>
      <c r="K76" s="38">
        <f t="shared" si="15"/>
        <v>1000</v>
      </c>
      <c r="L76" s="38" t="str">
        <f t="shared" si="16"/>
        <v>gram</v>
      </c>
      <c r="M76" s="38">
        <f t="shared" si="17"/>
        <v>25000</v>
      </c>
      <c r="N76" s="39">
        <v>50.0</v>
      </c>
      <c r="O76" s="40">
        <v>1.0</v>
      </c>
      <c r="P76" s="38">
        <f t="shared" si="18"/>
        <v>1250</v>
      </c>
      <c r="Q76" s="63"/>
    </row>
    <row r="77">
      <c r="I77" s="37" t="s">
        <v>46</v>
      </c>
      <c r="J77" s="42" t="s">
        <v>32</v>
      </c>
      <c r="K77" s="38">
        <f t="shared" si="15"/>
        <v>500</v>
      </c>
      <c r="L77" s="38" t="str">
        <f t="shared" si="16"/>
        <v>ml</v>
      </c>
      <c r="M77" s="38">
        <f t="shared" si="17"/>
        <v>285000</v>
      </c>
      <c r="N77" s="39">
        <v>2.0</v>
      </c>
      <c r="O77" s="40">
        <v>1.0</v>
      </c>
      <c r="P77" s="38">
        <f t="shared" si="18"/>
        <v>1140</v>
      </c>
      <c r="Q77" s="63"/>
    </row>
    <row r="78">
      <c r="I78" s="37" t="s">
        <v>48</v>
      </c>
      <c r="J78" s="42" t="s">
        <v>62</v>
      </c>
      <c r="K78" s="38">
        <f>VLOOKUP(J78,$B$6:$E$50,2,0)</f>
        <v>400</v>
      </c>
      <c r="L78" s="38" t="str">
        <f>VLOOKUP(J78,$B$6:$E$50,3,0)</f>
        <v>gram</v>
      </c>
      <c r="M78" s="38">
        <f>VLOOKUP(J78,$B$6:$E$50,4,0)</f>
        <v>35000</v>
      </c>
      <c r="N78" s="39">
        <v>5.0</v>
      </c>
      <c r="O78" s="40">
        <v>1.0</v>
      </c>
      <c r="P78" s="38">
        <f t="shared" si="18"/>
        <v>437.5</v>
      </c>
      <c r="Q78" s="63"/>
    </row>
    <row r="79">
      <c r="I79" s="37" t="s">
        <v>50</v>
      </c>
      <c r="J79" s="42" t="s">
        <v>15</v>
      </c>
      <c r="K79" s="38">
        <f t="shared" ref="K79:K80" si="19">VLOOKUP(J79,$B$6:$E$28,2,0)</f>
        <v>10</v>
      </c>
      <c r="L79" s="38" t="str">
        <f t="shared" ref="L79:L80" si="20">VLOOKUP(J79,$B$6:$E$28,3,0)</f>
        <v>quả</v>
      </c>
      <c r="M79" s="38">
        <f t="shared" ref="M79:M80" si="21">VLOOKUP(J79,$B$6:$E$28,4,0)</f>
        <v>30000</v>
      </c>
      <c r="N79" s="39">
        <v>1.0</v>
      </c>
      <c r="O79" s="40">
        <v>1.0</v>
      </c>
      <c r="P79" s="38">
        <f t="shared" si="18"/>
        <v>3000</v>
      </c>
    </row>
    <row r="80">
      <c r="I80" s="37" t="s">
        <v>50</v>
      </c>
      <c r="J80" s="42" t="s">
        <v>49</v>
      </c>
      <c r="K80" s="38">
        <f t="shared" si="19"/>
        <v>1000</v>
      </c>
      <c r="L80" s="38" t="str">
        <f t="shared" si="20"/>
        <v>gram</v>
      </c>
      <c r="M80" s="38">
        <f t="shared" si="21"/>
        <v>150000</v>
      </c>
      <c r="N80" s="39">
        <v>70.0</v>
      </c>
      <c r="O80" s="40">
        <v>1.0</v>
      </c>
      <c r="P80" s="38">
        <f t="shared" si="18"/>
        <v>10500</v>
      </c>
    </row>
    <row r="81">
      <c r="I81" s="45"/>
      <c r="J81" s="46" t="s">
        <v>52</v>
      </c>
      <c r="K81" s="47"/>
      <c r="L81" s="47"/>
      <c r="M81" s="47"/>
      <c r="N81" s="47"/>
      <c r="O81" s="48"/>
      <c r="P81" s="49">
        <f>SUM(P63:P80)</f>
        <v>220921.1905</v>
      </c>
    </row>
    <row r="82">
      <c r="I82" s="45"/>
      <c r="J82" s="46" t="s">
        <v>69</v>
      </c>
      <c r="K82" s="47"/>
      <c r="L82" s="47"/>
      <c r="M82" s="47"/>
      <c r="N82" s="47"/>
      <c r="O82" s="48"/>
      <c r="P82" s="49">
        <f>P81/9</f>
        <v>24546.79894</v>
      </c>
    </row>
    <row r="83">
      <c r="I83" s="29"/>
      <c r="J83" s="7"/>
      <c r="K83" s="7"/>
      <c r="L83" s="7"/>
      <c r="M83" s="7"/>
      <c r="N83" s="7"/>
      <c r="O83" s="30"/>
      <c r="P83" s="4"/>
    </row>
    <row r="84" ht="24.0" customHeight="1">
      <c r="I84" s="55" t="s">
        <v>70</v>
      </c>
      <c r="J84" s="22" t="s">
        <v>71</v>
      </c>
      <c r="K84" s="56"/>
      <c r="L84" s="56"/>
      <c r="M84" s="23"/>
      <c r="N84" s="23"/>
      <c r="O84" s="24"/>
      <c r="P84" s="25"/>
    </row>
    <row r="85">
      <c r="I85" s="33" t="s">
        <v>18</v>
      </c>
      <c r="J85" s="34" t="s">
        <v>19</v>
      </c>
      <c r="K85" s="34" t="s">
        <v>20</v>
      </c>
      <c r="L85" s="34" t="s">
        <v>21</v>
      </c>
      <c r="M85" s="34" t="s">
        <v>22</v>
      </c>
      <c r="N85" s="34" t="s">
        <v>23</v>
      </c>
      <c r="O85" s="34" t="s">
        <v>24</v>
      </c>
      <c r="P85" s="34" t="s">
        <v>25</v>
      </c>
    </row>
    <row r="86">
      <c r="I86" s="37" t="s">
        <v>27</v>
      </c>
      <c r="J86" s="14" t="s">
        <v>10</v>
      </c>
      <c r="K86" s="38">
        <f t="shared" ref="K86:K100" si="22">VLOOKUP(J86,$B$6:$E$28,2,0)</f>
        <v>1000</v>
      </c>
      <c r="L86" s="38" t="str">
        <f t="shared" ref="L86:L100" si="23">VLOOKUP(J86,$B$6:$E$28,3,0)</f>
        <v>gram</v>
      </c>
      <c r="M86" s="38">
        <f t="shared" ref="M86:M100" si="24">VLOOKUP(J86,$B$6:$E$28,4,0)</f>
        <v>290000</v>
      </c>
      <c r="N86" s="39">
        <v>50.0</v>
      </c>
      <c r="O86" s="40">
        <v>1.0</v>
      </c>
      <c r="P86" s="38">
        <f t="shared" ref="P86:P108" si="25">M86/K86*N86*O86</f>
        <v>14500</v>
      </c>
    </row>
    <row r="87">
      <c r="I87" s="37" t="s">
        <v>29</v>
      </c>
      <c r="J87" s="14" t="s">
        <v>12</v>
      </c>
      <c r="K87" s="38">
        <f t="shared" si="22"/>
        <v>400</v>
      </c>
      <c r="L87" s="38" t="str">
        <f t="shared" si="23"/>
        <v>gram</v>
      </c>
      <c r="M87" s="38">
        <f t="shared" si="24"/>
        <v>145000</v>
      </c>
      <c r="N87" s="39">
        <v>50.0</v>
      </c>
      <c r="O87" s="40">
        <v>1.0</v>
      </c>
      <c r="P87" s="38">
        <f t="shared" si="25"/>
        <v>18125</v>
      </c>
    </row>
    <row r="88">
      <c r="I88" s="37" t="s">
        <v>31</v>
      </c>
      <c r="J88" s="42" t="s">
        <v>30</v>
      </c>
      <c r="K88" s="38">
        <f t="shared" si="22"/>
        <v>1000</v>
      </c>
      <c r="L88" s="38" t="str">
        <f t="shared" si="23"/>
        <v>gram</v>
      </c>
      <c r="M88" s="38">
        <f t="shared" si="24"/>
        <v>350000</v>
      </c>
      <c r="N88" s="39">
        <v>130.0</v>
      </c>
      <c r="O88" s="40">
        <v>1.0</v>
      </c>
      <c r="P88" s="38">
        <f t="shared" si="25"/>
        <v>45500</v>
      </c>
    </row>
    <row r="89">
      <c r="I89" s="37" t="s">
        <v>34</v>
      </c>
      <c r="J89" s="44" t="s">
        <v>15</v>
      </c>
      <c r="K89" s="38">
        <f t="shared" si="22"/>
        <v>10</v>
      </c>
      <c r="L89" s="38" t="str">
        <f t="shared" si="23"/>
        <v>quả</v>
      </c>
      <c r="M89" s="38">
        <f t="shared" si="24"/>
        <v>30000</v>
      </c>
      <c r="N89" s="39">
        <v>2.0</v>
      </c>
      <c r="O89" s="40">
        <v>1.0</v>
      </c>
      <c r="P89" s="38">
        <f t="shared" si="25"/>
        <v>6000</v>
      </c>
    </row>
    <row r="90">
      <c r="I90" s="37" t="s">
        <v>36</v>
      </c>
      <c r="J90" s="14" t="s">
        <v>17</v>
      </c>
      <c r="K90" s="38">
        <f t="shared" si="22"/>
        <v>250</v>
      </c>
      <c r="L90" s="38" t="str">
        <f t="shared" si="23"/>
        <v>gram</v>
      </c>
      <c r="M90" s="38">
        <f t="shared" si="24"/>
        <v>6000</v>
      </c>
      <c r="N90" s="39">
        <v>1.0</v>
      </c>
      <c r="O90" s="40">
        <v>1.0</v>
      </c>
      <c r="P90" s="38">
        <f t="shared" si="25"/>
        <v>24</v>
      </c>
    </row>
    <row r="91">
      <c r="I91" s="37" t="s">
        <v>38</v>
      </c>
      <c r="J91" s="14" t="s">
        <v>26</v>
      </c>
      <c r="K91" s="38">
        <f t="shared" si="22"/>
        <v>1000</v>
      </c>
      <c r="L91" s="38" t="str">
        <f t="shared" si="23"/>
        <v>gram</v>
      </c>
      <c r="M91" s="38">
        <f t="shared" si="24"/>
        <v>25000</v>
      </c>
      <c r="N91" s="39">
        <v>50.0</v>
      </c>
      <c r="O91" s="40">
        <v>1.0</v>
      </c>
      <c r="P91" s="38">
        <f t="shared" si="25"/>
        <v>1250</v>
      </c>
    </row>
    <row r="92">
      <c r="I92" s="37" t="s">
        <v>40</v>
      </c>
      <c r="J92" s="14" t="s">
        <v>28</v>
      </c>
      <c r="K92" s="38">
        <f t="shared" si="22"/>
        <v>1000</v>
      </c>
      <c r="L92" s="38" t="str">
        <f t="shared" si="23"/>
        <v>gram</v>
      </c>
      <c r="M92" s="38">
        <f t="shared" si="24"/>
        <v>75000</v>
      </c>
      <c r="N92" s="39">
        <v>50.0</v>
      </c>
      <c r="O92" s="40">
        <v>1.0</v>
      </c>
      <c r="P92" s="38">
        <f t="shared" si="25"/>
        <v>3750</v>
      </c>
    </row>
    <row r="93">
      <c r="I93" s="37" t="s">
        <v>42</v>
      </c>
      <c r="J93" s="42" t="s">
        <v>32</v>
      </c>
      <c r="K93" s="38">
        <f t="shared" si="22"/>
        <v>500</v>
      </c>
      <c r="L93" s="38" t="str">
        <f t="shared" si="23"/>
        <v>ml</v>
      </c>
      <c r="M93" s="38">
        <f t="shared" si="24"/>
        <v>285000</v>
      </c>
      <c r="N93" s="39">
        <v>2.0</v>
      </c>
      <c r="O93" s="57">
        <v>2.0</v>
      </c>
      <c r="P93" s="38">
        <f t="shared" si="25"/>
        <v>2280</v>
      </c>
    </row>
    <row r="94">
      <c r="I94" s="37" t="s">
        <v>44</v>
      </c>
      <c r="J94" s="42" t="s">
        <v>35</v>
      </c>
      <c r="K94" s="38">
        <f t="shared" si="22"/>
        <v>175</v>
      </c>
      <c r="L94" s="38" t="str">
        <f t="shared" si="23"/>
        <v>ml</v>
      </c>
      <c r="M94" s="38">
        <f t="shared" si="24"/>
        <v>65000</v>
      </c>
      <c r="N94" s="39">
        <v>2.0</v>
      </c>
      <c r="O94" s="40">
        <v>1.0</v>
      </c>
      <c r="P94" s="38">
        <f t="shared" si="25"/>
        <v>742.8571429</v>
      </c>
    </row>
    <row r="95">
      <c r="I95" s="37" t="s">
        <v>46</v>
      </c>
      <c r="J95" s="42" t="s">
        <v>37</v>
      </c>
      <c r="K95" s="38">
        <f t="shared" si="22"/>
        <v>1000</v>
      </c>
      <c r="L95" s="38" t="str">
        <f t="shared" si="23"/>
        <v>gram</v>
      </c>
      <c r="M95" s="38">
        <f t="shared" si="24"/>
        <v>28000</v>
      </c>
      <c r="N95" s="39">
        <v>50.0</v>
      </c>
      <c r="O95" s="40">
        <v>1.0</v>
      </c>
      <c r="P95" s="38">
        <f t="shared" si="25"/>
        <v>1400</v>
      </c>
    </row>
    <row r="96">
      <c r="I96" s="37" t="s">
        <v>48</v>
      </c>
      <c r="J96" s="42" t="s">
        <v>39</v>
      </c>
      <c r="K96" s="38">
        <f t="shared" si="22"/>
        <v>500</v>
      </c>
      <c r="L96" s="38" t="str">
        <f t="shared" si="23"/>
        <v>gram</v>
      </c>
      <c r="M96" s="38">
        <f t="shared" si="24"/>
        <v>189000</v>
      </c>
      <c r="N96" s="39">
        <v>15.0</v>
      </c>
      <c r="O96" s="40">
        <v>1.0</v>
      </c>
      <c r="P96" s="38">
        <f t="shared" si="25"/>
        <v>5670</v>
      </c>
    </row>
    <row r="97">
      <c r="I97" s="37" t="s">
        <v>50</v>
      </c>
      <c r="J97" s="42" t="s">
        <v>41</v>
      </c>
      <c r="K97" s="38">
        <f t="shared" si="22"/>
        <v>30</v>
      </c>
      <c r="L97" s="38" t="str">
        <f t="shared" si="23"/>
        <v>gram</v>
      </c>
      <c r="M97" s="38">
        <f t="shared" si="24"/>
        <v>40000</v>
      </c>
      <c r="N97" s="39">
        <v>4.0</v>
      </c>
      <c r="O97" s="40">
        <v>1.0</v>
      </c>
      <c r="P97" s="38">
        <f t="shared" si="25"/>
        <v>5333.333333</v>
      </c>
    </row>
    <row r="98">
      <c r="I98" s="37" t="s">
        <v>42</v>
      </c>
      <c r="J98" s="42" t="s">
        <v>47</v>
      </c>
      <c r="K98" s="38">
        <f t="shared" si="22"/>
        <v>1000</v>
      </c>
      <c r="L98" s="38" t="str">
        <f t="shared" si="23"/>
        <v>gram</v>
      </c>
      <c r="M98" s="38">
        <f t="shared" si="24"/>
        <v>300000</v>
      </c>
      <c r="N98" s="39">
        <v>220.0</v>
      </c>
      <c r="O98" s="40">
        <v>1.0</v>
      </c>
      <c r="P98" s="38">
        <f t="shared" si="25"/>
        <v>66000</v>
      </c>
    </row>
    <row r="99">
      <c r="I99" s="37" t="s">
        <v>44</v>
      </c>
      <c r="J99" s="42" t="s">
        <v>26</v>
      </c>
      <c r="K99" s="38">
        <f t="shared" si="22"/>
        <v>1000</v>
      </c>
      <c r="L99" s="38" t="str">
        <f t="shared" si="23"/>
        <v>gram</v>
      </c>
      <c r="M99" s="38">
        <f t="shared" si="24"/>
        <v>25000</v>
      </c>
      <c r="N99" s="39">
        <v>50.0</v>
      </c>
      <c r="O99" s="40">
        <v>1.0</v>
      </c>
      <c r="P99" s="38">
        <f t="shared" si="25"/>
        <v>1250</v>
      </c>
    </row>
    <row r="100">
      <c r="I100" s="37" t="s">
        <v>46</v>
      </c>
      <c r="J100" s="42" t="s">
        <v>32</v>
      </c>
      <c r="K100" s="38">
        <f t="shared" si="22"/>
        <v>500</v>
      </c>
      <c r="L100" s="38" t="str">
        <f t="shared" si="23"/>
        <v>ml</v>
      </c>
      <c r="M100" s="38">
        <f t="shared" si="24"/>
        <v>285000</v>
      </c>
      <c r="N100" s="39">
        <v>2.0</v>
      </c>
      <c r="O100" s="40">
        <v>1.0</v>
      </c>
      <c r="P100" s="38">
        <f t="shared" si="25"/>
        <v>1140</v>
      </c>
    </row>
    <row r="101">
      <c r="I101" s="37" t="s">
        <v>48</v>
      </c>
      <c r="J101" s="42" t="s">
        <v>62</v>
      </c>
      <c r="K101" s="38">
        <f>VLOOKUP(J101,$B$6:$E$50,2,0)</f>
        <v>400</v>
      </c>
      <c r="L101" s="38" t="str">
        <f>VLOOKUP(J101,$B$6:$E$50,3,0)</f>
        <v>gram</v>
      </c>
      <c r="M101" s="38">
        <f>VLOOKUP(J101,$B$6:$E$50,4,0)</f>
        <v>35000</v>
      </c>
      <c r="N101" s="39">
        <v>5.0</v>
      </c>
      <c r="O101" s="40">
        <v>1.0</v>
      </c>
      <c r="P101" s="38">
        <f t="shared" si="25"/>
        <v>437.5</v>
      </c>
    </row>
    <row r="102">
      <c r="I102" s="37" t="s">
        <v>50</v>
      </c>
      <c r="J102" s="42" t="s">
        <v>15</v>
      </c>
      <c r="K102" s="38">
        <f t="shared" ref="K102:K108" si="26">VLOOKUP(J102,$B$6:$E$28,2,0)</f>
        <v>10</v>
      </c>
      <c r="L102" s="38" t="str">
        <f t="shared" ref="L102:L108" si="27">VLOOKUP(J102,$B$6:$E$28,3,0)</f>
        <v>quả</v>
      </c>
      <c r="M102" s="38">
        <f t="shared" ref="M102:M108" si="28">VLOOKUP(J102,$B$6:$E$28,4,0)</f>
        <v>30000</v>
      </c>
      <c r="N102" s="39">
        <v>1.0</v>
      </c>
      <c r="O102" s="40">
        <v>1.0</v>
      </c>
      <c r="P102" s="38">
        <f t="shared" si="25"/>
        <v>3000</v>
      </c>
    </row>
    <row r="103">
      <c r="I103" s="37" t="s">
        <v>63</v>
      </c>
      <c r="J103" s="42" t="s">
        <v>49</v>
      </c>
      <c r="K103" s="38">
        <f t="shared" si="26"/>
        <v>1000</v>
      </c>
      <c r="L103" s="38" t="str">
        <f t="shared" si="27"/>
        <v>gram</v>
      </c>
      <c r="M103" s="38">
        <f t="shared" si="28"/>
        <v>150000</v>
      </c>
      <c r="N103" s="39">
        <v>70.0</v>
      </c>
      <c r="O103" s="40">
        <v>1.0</v>
      </c>
      <c r="P103" s="38">
        <f t="shared" si="25"/>
        <v>10500</v>
      </c>
    </row>
    <row r="104">
      <c r="I104" s="37" t="s">
        <v>72</v>
      </c>
      <c r="J104" s="64" t="s">
        <v>53</v>
      </c>
      <c r="K104" s="38">
        <f t="shared" si="26"/>
        <v>400</v>
      </c>
      <c r="L104" s="38" t="str">
        <f t="shared" si="27"/>
        <v>gram</v>
      </c>
      <c r="M104" s="38">
        <f t="shared" si="28"/>
        <v>65000</v>
      </c>
      <c r="N104" s="39">
        <v>17.0</v>
      </c>
      <c r="O104" s="40">
        <v>1.0</v>
      </c>
      <c r="P104" s="38">
        <f t="shared" si="25"/>
        <v>2762.5</v>
      </c>
    </row>
    <row r="105">
      <c r="I105" s="37" t="s">
        <v>73</v>
      </c>
      <c r="J105" s="64" t="s">
        <v>49</v>
      </c>
      <c r="K105" s="38">
        <f t="shared" si="26"/>
        <v>1000</v>
      </c>
      <c r="L105" s="38" t="str">
        <f t="shared" si="27"/>
        <v>gram</v>
      </c>
      <c r="M105" s="38">
        <f t="shared" si="28"/>
        <v>150000</v>
      </c>
      <c r="N105" s="39">
        <v>33.0</v>
      </c>
      <c r="O105" s="40">
        <v>1.0</v>
      </c>
      <c r="P105" s="38">
        <f t="shared" si="25"/>
        <v>4950</v>
      </c>
    </row>
    <row r="106">
      <c r="I106" s="37" t="s">
        <v>74</v>
      </c>
      <c r="J106" s="64" t="s">
        <v>10</v>
      </c>
      <c r="K106" s="38">
        <f t="shared" si="26"/>
        <v>1000</v>
      </c>
      <c r="L106" s="38" t="str">
        <f t="shared" si="27"/>
        <v>gram</v>
      </c>
      <c r="M106" s="38">
        <f t="shared" si="28"/>
        <v>290000</v>
      </c>
      <c r="N106" s="39">
        <v>17.0</v>
      </c>
      <c r="O106" s="40">
        <v>1.0</v>
      </c>
      <c r="P106" s="38">
        <f t="shared" si="25"/>
        <v>4930</v>
      </c>
    </row>
    <row r="107">
      <c r="I107" s="37" t="s">
        <v>75</v>
      </c>
      <c r="J107" s="64" t="s">
        <v>17</v>
      </c>
      <c r="K107" s="38">
        <f t="shared" si="26"/>
        <v>250</v>
      </c>
      <c r="L107" s="38" t="str">
        <f t="shared" si="27"/>
        <v>gram</v>
      </c>
      <c r="M107" s="38">
        <f t="shared" si="28"/>
        <v>6000</v>
      </c>
      <c r="N107" s="39">
        <v>1.0</v>
      </c>
      <c r="O107" s="40">
        <v>1.0</v>
      </c>
      <c r="P107" s="38">
        <f t="shared" si="25"/>
        <v>24</v>
      </c>
    </row>
    <row r="108">
      <c r="I108" s="37" t="s">
        <v>76</v>
      </c>
      <c r="J108" s="64" t="s">
        <v>55</v>
      </c>
      <c r="K108" s="38">
        <f t="shared" si="26"/>
        <v>1000</v>
      </c>
      <c r="L108" s="38" t="str">
        <f t="shared" si="27"/>
        <v>gram</v>
      </c>
      <c r="M108" s="38">
        <f t="shared" si="28"/>
        <v>370000</v>
      </c>
      <c r="N108" s="39">
        <v>17.0</v>
      </c>
      <c r="O108" s="40">
        <v>1.0</v>
      </c>
      <c r="P108" s="38">
        <f t="shared" si="25"/>
        <v>6290</v>
      </c>
    </row>
    <row r="109">
      <c r="I109" s="45"/>
      <c r="J109" s="46" t="s">
        <v>52</v>
      </c>
      <c r="K109" s="47"/>
      <c r="L109" s="47"/>
      <c r="M109" s="47"/>
      <c r="N109" s="47"/>
      <c r="O109" s="48"/>
      <c r="P109" s="49">
        <f>SUM(P85:P108)</f>
        <v>205859.1905</v>
      </c>
    </row>
    <row r="110">
      <c r="I110" s="45"/>
      <c r="J110" s="46" t="s">
        <v>69</v>
      </c>
      <c r="K110" s="47"/>
      <c r="L110" s="47"/>
      <c r="M110" s="47"/>
      <c r="N110" s="47"/>
      <c r="O110" s="48"/>
      <c r="P110" s="49">
        <f>P109/9</f>
        <v>22873.24339</v>
      </c>
    </row>
    <row r="111"/>
    <row r="112"/>
    <row r="113">
      <c r="I113" s="55" t="s">
        <v>77</v>
      </c>
      <c r="J113" s="22" t="s">
        <v>78</v>
      </c>
      <c r="K113" s="56" t="s">
        <v>79</v>
      </c>
      <c r="L113" s="23"/>
      <c r="M113" s="23"/>
      <c r="N113" s="23"/>
      <c r="O113" s="24"/>
      <c r="P113" s="25"/>
    </row>
    <row r="114">
      <c r="I114" s="29"/>
      <c r="J114" s="7"/>
      <c r="K114" s="7"/>
      <c r="L114" s="7"/>
      <c r="M114" s="7"/>
      <c r="N114" s="7"/>
      <c r="O114" s="30"/>
      <c r="P114" s="4"/>
    </row>
    <row r="115">
      <c r="I115" s="33" t="s">
        <v>18</v>
      </c>
      <c r="J115" s="34" t="s">
        <v>19</v>
      </c>
      <c r="K115" s="34" t="s">
        <v>20</v>
      </c>
      <c r="L115" s="34" t="s">
        <v>21</v>
      </c>
      <c r="M115" s="34" t="s">
        <v>22</v>
      </c>
      <c r="N115" s="34" t="s">
        <v>23</v>
      </c>
      <c r="O115" s="34" t="s">
        <v>24</v>
      </c>
      <c r="P115" s="34" t="s">
        <v>25</v>
      </c>
    </row>
    <row r="116">
      <c r="I116" s="37" t="s">
        <v>27</v>
      </c>
      <c r="J116" s="14" t="s">
        <v>10</v>
      </c>
      <c r="K116" s="38">
        <f t="shared" ref="K116:K130" si="29">VLOOKUP(J116,$B$6:$E$28,2,0)</f>
        <v>1000</v>
      </c>
      <c r="L116" s="38" t="str">
        <f t="shared" ref="L116:L130" si="30">VLOOKUP(J116,$B$6:$E$28,3,0)</f>
        <v>gram</v>
      </c>
      <c r="M116" s="38">
        <f t="shared" ref="M116:M130" si="31">VLOOKUP(J116,$B$6:$E$28,4,0)</f>
        <v>290000</v>
      </c>
      <c r="N116" s="39">
        <v>50.0</v>
      </c>
      <c r="O116" s="40">
        <v>1.0</v>
      </c>
      <c r="P116" s="38">
        <f t="shared" ref="P116:P136" si="32">M116/K116*N116*O116</f>
        <v>14500</v>
      </c>
    </row>
    <row r="117">
      <c r="I117" s="37" t="s">
        <v>29</v>
      </c>
      <c r="J117" s="14" t="s">
        <v>12</v>
      </c>
      <c r="K117" s="38">
        <f t="shared" si="29"/>
        <v>400</v>
      </c>
      <c r="L117" s="38" t="str">
        <f t="shared" si="30"/>
        <v>gram</v>
      </c>
      <c r="M117" s="38">
        <f t="shared" si="31"/>
        <v>145000</v>
      </c>
      <c r="N117" s="39">
        <v>50.0</v>
      </c>
      <c r="O117" s="40">
        <v>1.0</v>
      </c>
      <c r="P117" s="38">
        <f t="shared" si="32"/>
        <v>18125</v>
      </c>
    </row>
    <row r="118">
      <c r="I118" s="37" t="s">
        <v>31</v>
      </c>
      <c r="J118" s="42" t="s">
        <v>30</v>
      </c>
      <c r="K118" s="38">
        <f t="shared" si="29"/>
        <v>1000</v>
      </c>
      <c r="L118" s="38" t="str">
        <f t="shared" si="30"/>
        <v>gram</v>
      </c>
      <c r="M118" s="38">
        <f t="shared" si="31"/>
        <v>350000</v>
      </c>
      <c r="N118" s="39">
        <v>130.0</v>
      </c>
      <c r="O118" s="40">
        <v>1.0</v>
      </c>
      <c r="P118" s="38">
        <f t="shared" si="32"/>
        <v>45500</v>
      </c>
    </row>
    <row r="119">
      <c r="I119" s="37" t="s">
        <v>34</v>
      </c>
      <c r="J119" s="44" t="s">
        <v>15</v>
      </c>
      <c r="K119" s="38">
        <f t="shared" si="29"/>
        <v>10</v>
      </c>
      <c r="L119" s="38" t="str">
        <f t="shared" si="30"/>
        <v>quả</v>
      </c>
      <c r="M119" s="38">
        <f t="shared" si="31"/>
        <v>30000</v>
      </c>
      <c r="N119" s="39">
        <v>2.0</v>
      </c>
      <c r="O119" s="40">
        <v>1.0</v>
      </c>
      <c r="P119" s="38">
        <f t="shared" si="32"/>
        <v>6000</v>
      </c>
    </row>
    <row r="120">
      <c r="I120" s="37" t="s">
        <v>36</v>
      </c>
      <c r="J120" s="14" t="s">
        <v>17</v>
      </c>
      <c r="K120" s="38">
        <f t="shared" si="29"/>
        <v>250</v>
      </c>
      <c r="L120" s="38" t="str">
        <f t="shared" si="30"/>
        <v>gram</v>
      </c>
      <c r="M120" s="38">
        <f t="shared" si="31"/>
        <v>6000</v>
      </c>
      <c r="N120" s="39">
        <v>1.0</v>
      </c>
      <c r="O120" s="40">
        <v>1.0</v>
      </c>
      <c r="P120" s="38">
        <f t="shared" si="32"/>
        <v>24</v>
      </c>
    </row>
    <row r="121">
      <c r="I121" s="37" t="s">
        <v>38</v>
      </c>
      <c r="J121" s="14" t="s">
        <v>26</v>
      </c>
      <c r="K121" s="38">
        <f t="shared" si="29"/>
        <v>1000</v>
      </c>
      <c r="L121" s="38" t="str">
        <f t="shared" si="30"/>
        <v>gram</v>
      </c>
      <c r="M121" s="38">
        <f t="shared" si="31"/>
        <v>25000</v>
      </c>
      <c r="N121" s="39">
        <v>50.0</v>
      </c>
      <c r="O121" s="40">
        <v>1.0</v>
      </c>
      <c r="P121" s="38">
        <f t="shared" si="32"/>
        <v>1250</v>
      </c>
    </row>
    <row r="122">
      <c r="I122" s="37" t="s">
        <v>40</v>
      </c>
      <c r="J122" s="14" t="s">
        <v>28</v>
      </c>
      <c r="K122" s="38">
        <f t="shared" si="29"/>
        <v>1000</v>
      </c>
      <c r="L122" s="38" t="str">
        <f t="shared" si="30"/>
        <v>gram</v>
      </c>
      <c r="M122" s="38">
        <f t="shared" si="31"/>
        <v>75000</v>
      </c>
      <c r="N122" s="39">
        <v>50.0</v>
      </c>
      <c r="O122" s="40">
        <v>1.0</v>
      </c>
      <c r="P122" s="38">
        <f t="shared" si="32"/>
        <v>3750</v>
      </c>
    </row>
    <row r="123">
      <c r="I123" s="37" t="s">
        <v>42</v>
      </c>
      <c r="J123" s="42" t="s">
        <v>32</v>
      </c>
      <c r="K123" s="38">
        <f t="shared" si="29"/>
        <v>500</v>
      </c>
      <c r="L123" s="38" t="str">
        <f t="shared" si="30"/>
        <v>ml</v>
      </c>
      <c r="M123" s="38">
        <f t="shared" si="31"/>
        <v>285000</v>
      </c>
      <c r="N123" s="39">
        <v>2.0</v>
      </c>
      <c r="O123" s="57">
        <v>2.0</v>
      </c>
      <c r="P123" s="38">
        <f t="shared" si="32"/>
        <v>2280</v>
      </c>
    </row>
    <row r="124">
      <c r="I124" s="37" t="s">
        <v>44</v>
      </c>
      <c r="J124" s="42" t="s">
        <v>35</v>
      </c>
      <c r="K124" s="38">
        <f t="shared" si="29"/>
        <v>175</v>
      </c>
      <c r="L124" s="38" t="str">
        <f t="shared" si="30"/>
        <v>ml</v>
      </c>
      <c r="M124" s="38">
        <f t="shared" si="31"/>
        <v>65000</v>
      </c>
      <c r="N124" s="39">
        <v>2.0</v>
      </c>
      <c r="O124" s="40">
        <v>1.0</v>
      </c>
      <c r="P124" s="38">
        <f t="shared" si="32"/>
        <v>742.8571429</v>
      </c>
    </row>
    <row r="125">
      <c r="I125" s="37" t="s">
        <v>46</v>
      </c>
      <c r="J125" s="42" t="s">
        <v>37</v>
      </c>
      <c r="K125" s="38">
        <f t="shared" si="29"/>
        <v>1000</v>
      </c>
      <c r="L125" s="38" t="str">
        <f t="shared" si="30"/>
        <v>gram</v>
      </c>
      <c r="M125" s="38">
        <f t="shared" si="31"/>
        <v>28000</v>
      </c>
      <c r="N125" s="39">
        <v>50.0</v>
      </c>
      <c r="O125" s="40">
        <v>1.0</v>
      </c>
      <c r="P125" s="38">
        <f t="shared" si="32"/>
        <v>1400</v>
      </c>
    </row>
    <row r="126">
      <c r="I126" s="37" t="s">
        <v>48</v>
      </c>
      <c r="J126" s="42" t="s">
        <v>39</v>
      </c>
      <c r="K126" s="38">
        <f t="shared" si="29"/>
        <v>500</v>
      </c>
      <c r="L126" s="38" t="str">
        <f t="shared" si="30"/>
        <v>gram</v>
      </c>
      <c r="M126" s="38">
        <f t="shared" si="31"/>
        <v>189000</v>
      </c>
      <c r="N126" s="39">
        <v>15.0</v>
      </c>
      <c r="O126" s="40">
        <v>1.0</v>
      </c>
      <c r="P126" s="38">
        <f t="shared" si="32"/>
        <v>5670</v>
      </c>
    </row>
    <row r="127">
      <c r="I127" s="37" t="s">
        <v>50</v>
      </c>
      <c r="J127" s="42" t="s">
        <v>41</v>
      </c>
      <c r="K127" s="38">
        <f t="shared" si="29"/>
        <v>30</v>
      </c>
      <c r="L127" s="38" t="str">
        <f t="shared" si="30"/>
        <v>gram</v>
      </c>
      <c r="M127" s="38">
        <f t="shared" si="31"/>
        <v>40000</v>
      </c>
      <c r="N127" s="39">
        <v>2.0</v>
      </c>
      <c r="O127" s="40">
        <v>1.0</v>
      </c>
      <c r="P127" s="38">
        <f t="shared" si="32"/>
        <v>2666.666667</v>
      </c>
    </row>
    <row r="128">
      <c r="I128" s="37" t="s">
        <v>63</v>
      </c>
      <c r="J128" s="42" t="s">
        <v>47</v>
      </c>
      <c r="K128" s="38">
        <f t="shared" si="29"/>
        <v>1000</v>
      </c>
      <c r="L128" s="38" t="str">
        <f t="shared" si="30"/>
        <v>gram</v>
      </c>
      <c r="M128" s="38">
        <f t="shared" si="31"/>
        <v>300000</v>
      </c>
      <c r="N128" s="39">
        <v>100.0</v>
      </c>
      <c r="O128" s="40">
        <v>1.0</v>
      </c>
      <c r="P128" s="38">
        <f t="shared" si="32"/>
        <v>30000</v>
      </c>
    </row>
    <row r="129">
      <c r="I129" s="37" t="s">
        <v>72</v>
      </c>
      <c r="J129" s="42" t="s">
        <v>26</v>
      </c>
      <c r="K129" s="38">
        <f t="shared" si="29"/>
        <v>1000</v>
      </c>
      <c r="L129" s="38" t="str">
        <f t="shared" si="30"/>
        <v>gram</v>
      </c>
      <c r="M129" s="38">
        <f t="shared" si="31"/>
        <v>25000</v>
      </c>
      <c r="N129" s="39">
        <v>25.0</v>
      </c>
      <c r="O129" s="40">
        <v>1.0</v>
      </c>
      <c r="P129" s="38">
        <f t="shared" si="32"/>
        <v>625</v>
      </c>
    </row>
    <row r="130">
      <c r="I130" s="37" t="s">
        <v>73</v>
      </c>
      <c r="J130" s="42" t="s">
        <v>32</v>
      </c>
      <c r="K130" s="38">
        <f t="shared" si="29"/>
        <v>500</v>
      </c>
      <c r="L130" s="38" t="str">
        <f t="shared" si="30"/>
        <v>ml</v>
      </c>
      <c r="M130" s="38">
        <f t="shared" si="31"/>
        <v>285000</v>
      </c>
      <c r="N130" s="39">
        <v>100.0</v>
      </c>
      <c r="O130" s="40">
        <v>1.0</v>
      </c>
      <c r="P130" s="38">
        <f t="shared" si="32"/>
        <v>57000</v>
      </c>
    </row>
    <row r="131">
      <c r="I131" s="37" t="s">
        <v>74</v>
      </c>
      <c r="J131" s="42" t="s">
        <v>62</v>
      </c>
      <c r="K131" s="38">
        <f>VLOOKUP(J131,$B$6:$E$50,2,0)</f>
        <v>400</v>
      </c>
      <c r="L131" s="38" t="str">
        <f>VLOOKUP(J131,$B$6:$E$50,3,0)</f>
        <v>gram</v>
      </c>
      <c r="M131" s="38">
        <f>VLOOKUP(J131,$B$6:$E$50,4,0)</f>
        <v>35000</v>
      </c>
      <c r="N131" s="39">
        <v>160.0</v>
      </c>
      <c r="O131" s="40">
        <v>1.0</v>
      </c>
      <c r="P131" s="38">
        <f t="shared" si="32"/>
        <v>14000</v>
      </c>
    </row>
    <row r="132">
      <c r="I132" s="37" t="s">
        <v>75</v>
      </c>
      <c r="J132" s="64" t="s">
        <v>15</v>
      </c>
      <c r="K132" s="38">
        <f t="shared" ref="K132:K136" si="33">VLOOKUP(J132,$B$6:$E$28,2,0)</f>
        <v>10</v>
      </c>
      <c r="L132" s="38" t="str">
        <f t="shared" ref="L132:L136" si="34">VLOOKUP(J132,$B$6:$E$28,3,0)</f>
        <v>quả</v>
      </c>
      <c r="M132" s="38">
        <f t="shared" ref="M132:M136" si="35">VLOOKUP(J132,$B$6:$E$28,4,0)</f>
        <v>30000</v>
      </c>
      <c r="N132" s="39">
        <v>0.5</v>
      </c>
      <c r="O132" s="40">
        <v>1.0</v>
      </c>
      <c r="P132" s="38">
        <f t="shared" si="32"/>
        <v>1500</v>
      </c>
    </row>
    <row r="133">
      <c r="I133" s="37" t="s">
        <v>76</v>
      </c>
      <c r="J133" s="65" t="s">
        <v>49</v>
      </c>
      <c r="K133" s="38">
        <f t="shared" si="33"/>
        <v>1000</v>
      </c>
      <c r="L133" s="38" t="str">
        <f t="shared" si="34"/>
        <v>gram</v>
      </c>
      <c r="M133" s="38">
        <f t="shared" si="35"/>
        <v>150000</v>
      </c>
      <c r="N133" s="66">
        <v>35.0</v>
      </c>
      <c r="O133" s="67">
        <v>1.0</v>
      </c>
      <c r="P133" s="68">
        <f t="shared" si="32"/>
        <v>5250</v>
      </c>
    </row>
    <row r="134">
      <c r="I134" s="37" t="s">
        <v>80</v>
      </c>
      <c r="J134" s="44" t="s">
        <v>56</v>
      </c>
      <c r="K134" s="38">
        <f t="shared" si="33"/>
        <v>250</v>
      </c>
      <c r="L134" s="38" t="str">
        <f t="shared" si="34"/>
        <v>gram</v>
      </c>
      <c r="M134" s="38">
        <f t="shared" si="35"/>
        <v>95000</v>
      </c>
      <c r="N134" s="66">
        <v>80.0</v>
      </c>
      <c r="O134" s="67">
        <v>1.0</v>
      </c>
      <c r="P134" s="68">
        <f t="shared" si="32"/>
        <v>30400</v>
      </c>
    </row>
    <row r="135">
      <c r="I135" s="37" t="s">
        <v>81</v>
      </c>
      <c r="J135" s="69" t="s">
        <v>57</v>
      </c>
      <c r="K135" s="38">
        <f t="shared" si="33"/>
        <v>100</v>
      </c>
      <c r="L135" s="38" t="str">
        <f t="shared" si="34"/>
        <v>gram</v>
      </c>
      <c r="M135" s="38">
        <f t="shared" si="35"/>
        <v>125000</v>
      </c>
      <c r="N135" s="66">
        <v>160.0</v>
      </c>
      <c r="O135" s="67">
        <v>1.0</v>
      </c>
      <c r="P135" s="68">
        <f t="shared" si="32"/>
        <v>200000</v>
      </c>
    </row>
    <row r="136">
      <c r="I136" s="37" t="s">
        <v>82</v>
      </c>
      <c r="J136" s="69" t="s">
        <v>60</v>
      </c>
      <c r="K136" s="38">
        <f t="shared" si="33"/>
        <v>1400</v>
      </c>
      <c r="L136" s="38" t="str">
        <f t="shared" si="34"/>
        <v>gram</v>
      </c>
      <c r="M136" s="38">
        <f t="shared" si="35"/>
        <v>235000</v>
      </c>
      <c r="N136" s="66">
        <v>20.0</v>
      </c>
      <c r="O136" s="67">
        <v>1.0</v>
      </c>
      <c r="P136" s="68">
        <f t="shared" si="32"/>
        <v>3357.142857</v>
      </c>
    </row>
    <row r="137">
      <c r="I137" s="45"/>
      <c r="J137" s="46" t="s">
        <v>83</v>
      </c>
      <c r="K137" s="47"/>
      <c r="L137" s="47"/>
      <c r="M137" s="47"/>
      <c r="N137" s="47"/>
      <c r="O137" s="48"/>
      <c r="P137" s="49">
        <f>Sum(P116:P136)</f>
        <v>444040.6667</v>
      </c>
    </row>
    <row r="138"/>
    <row r="139">
      <c r="I139" s="55" t="s">
        <v>84</v>
      </c>
      <c r="J139" s="22" t="s">
        <v>85</v>
      </c>
      <c r="K139" s="56"/>
      <c r="L139" s="56"/>
      <c r="M139" s="23"/>
      <c r="N139" s="23"/>
      <c r="O139" s="24"/>
      <c r="P139" s="25"/>
    </row>
    <row r="140">
      <c r="I140" s="33" t="s">
        <v>18</v>
      </c>
      <c r="J140" s="34" t="s">
        <v>19</v>
      </c>
      <c r="K140" s="34" t="s">
        <v>20</v>
      </c>
      <c r="L140" s="34" t="s">
        <v>21</v>
      </c>
      <c r="M140" s="34" t="s">
        <v>22</v>
      </c>
      <c r="N140" s="34" t="s">
        <v>23</v>
      </c>
      <c r="O140" s="34" t="s">
        <v>24</v>
      </c>
      <c r="P140" s="34" t="s">
        <v>25</v>
      </c>
    </row>
    <row r="141">
      <c r="I141" s="37" t="s">
        <v>27</v>
      </c>
      <c r="J141" s="14" t="s">
        <v>10</v>
      </c>
      <c r="K141" s="38">
        <f t="shared" ref="K141:K153" si="36">VLOOKUP(J141,$B$6:$E$28,2,0)</f>
        <v>1000</v>
      </c>
      <c r="L141" s="38" t="str">
        <f t="shared" ref="L141:L153" si="37">VLOOKUP(J141,$B$6:$E$28,3,0)</f>
        <v>gram</v>
      </c>
      <c r="M141" s="38">
        <f t="shared" ref="M141:M153" si="38">VLOOKUP(J141,$B$6:$E$28,4,0)</f>
        <v>290000</v>
      </c>
      <c r="N141" s="39">
        <v>110.0</v>
      </c>
      <c r="O141" s="40">
        <v>1.0</v>
      </c>
      <c r="P141" s="38">
        <f t="shared" ref="P141:P156" si="39">M141/K141*N141*O141</f>
        <v>31900</v>
      </c>
    </row>
    <row r="142">
      <c r="I142" s="37" t="s">
        <v>29</v>
      </c>
      <c r="J142" s="14" t="s">
        <v>30</v>
      </c>
      <c r="K142" s="38">
        <f t="shared" si="36"/>
        <v>1000</v>
      </c>
      <c r="L142" s="38" t="str">
        <f t="shared" si="37"/>
        <v>gram</v>
      </c>
      <c r="M142" s="38">
        <f t="shared" si="38"/>
        <v>350000</v>
      </c>
      <c r="N142" s="39">
        <v>60.0</v>
      </c>
      <c r="O142" s="40">
        <v>1.0</v>
      </c>
      <c r="P142" s="38">
        <f t="shared" si="39"/>
        <v>21000</v>
      </c>
    </row>
    <row r="143">
      <c r="I143" s="37" t="s">
        <v>31</v>
      </c>
      <c r="J143" s="42" t="s">
        <v>55</v>
      </c>
      <c r="K143" s="38">
        <f t="shared" si="36"/>
        <v>1000</v>
      </c>
      <c r="L143" s="38" t="str">
        <f t="shared" si="37"/>
        <v>gram</v>
      </c>
      <c r="M143" s="38">
        <f t="shared" si="38"/>
        <v>370000</v>
      </c>
      <c r="N143" s="39">
        <v>20.0</v>
      </c>
      <c r="O143" s="40">
        <v>1.0</v>
      </c>
      <c r="P143" s="38">
        <f t="shared" si="39"/>
        <v>7400</v>
      </c>
    </row>
    <row r="144">
      <c r="I144" s="37" t="s">
        <v>34</v>
      </c>
      <c r="J144" s="44" t="s">
        <v>26</v>
      </c>
      <c r="K144" s="38">
        <f t="shared" si="36"/>
        <v>1000</v>
      </c>
      <c r="L144" s="38" t="str">
        <f t="shared" si="37"/>
        <v>gram</v>
      </c>
      <c r="M144" s="38">
        <f t="shared" si="38"/>
        <v>25000</v>
      </c>
      <c r="N144" s="39">
        <v>100.0</v>
      </c>
      <c r="O144" s="40">
        <v>1.0</v>
      </c>
      <c r="P144" s="38">
        <f t="shared" si="39"/>
        <v>2500</v>
      </c>
    </row>
    <row r="145">
      <c r="I145" s="37" t="s">
        <v>36</v>
      </c>
      <c r="J145" s="14" t="s">
        <v>28</v>
      </c>
      <c r="K145" s="38">
        <f t="shared" si="36"/>
        <v>1000</v>
      </c>
      <c r="L145" s="38" t="str">
        <f t="shared" si="37"/>
        <v>gram</v>
      </c>
      <c r="M145" s="38">
        <f t="shared" si="38"/>
        <v>75000</v>
      </c>
      <c r="N145" s="39">
        <v>40.0</v>
      </c>
      <c r="O145" s="40">
        <v>1.0</v>
      </c>
      <c r="P145" s="38">
        <f t="shared" si="39"/>
        <v>3000</v>
      </c>
    </row>
    <row r="146">
      <c r="I146" s="37" t="s">
        <v>38</v>
      </c>
      <c r="J146" s="14" t="s">
        <v>61</v>
      </c>
      <c r="K146" s="38">
        <f t="shared" si="36"/>
        <v>28</v>
      </c>
      <c r="L146" s="38" t="str">
        <f t="shared" si="37"/>
        <v>gram</v>
      </c>
      <c r="M146" s="38">
        <f t="shared" si="38"/>
        <v>65000</v>
      </c>
      <c r="N146" s="39">
        <v>4.0</v>
      </c>
      <c r="O146" s="40">
        <v>1.0</v>
      </c>
      <c r="P146" s="38">
        <f t="shared" si="39"/>
        <v>9285.714286</v>
      </c>
    </row>
    <row r="147">
      <c r="I147" s="37" t="s">
        <v>40</v>
      </c>
      <c r="J147" s="14" t="s">
        <v>37</v>
      </c>
      <c r="K147" s="38">
        <f t="shared" si="36"/>
        <v>1000</v>
      </c>
      <c r="L147" s="38" t="str">
        <f t="shared" si="37"/>
        <v>gram</v>
      </c>
      <c r="M147" s="38">
        <f t="shared" si="38"/>
        <v>28000</v>
      </c>
      <c r="N147" s="39">
        <v>70.0</v>
      </c>
      <c r="O147" s="40">
        <v>1.0</v>
      </c>
      <c r="P147" s="38">
        <f t="shared" si="39"/>
        <v>1960</v>
      </c>
    </row>
    <row r="148">
      <c r="I148" s="37" t="s">
        <v>42</v>
      </c>
      <c r="J148" s="42" t="s">
        <v>39</v>
      </c>
      <c r="K148" s="38">
        <f t="shared" si="36"/>
        <v>500</v>
      </c>
      <c r="L148" s="38" t="str">
        <f t="shared" si="37"/>
        <v>gram</v>
      </c>
      <c r="M148" s="38">
        <f t="shared" si="38"/>
        <v>189000</v>
      </c>
      <c r="N148" s="39">
        <v>15.0</v>
      </c>
      <c r="O148" s="40">
        <v>1.0</v>
      </c>
      <c r="P148" s="38">
        <f t="shared" si="39"/>
        <v>5670</v>
      </c>
    </row>
    <row r="149">
      <c r="I149" s="37" t="s">
        <v>44</v>
      </c>
      <c r="J149" s="42" t="s">
        <v>51</v>
      </c>
      <c r="K149" s="38">
        <f t="shared" si="36"/>
        <v>900</v>
      </c>
      <c r="L149" s="38" t="str">
        <f t="shared" si="37"/>
        <v>gram</v>
      </c>
      <c r="M149" s="38">
        <f t="shared" si="38"/>
        <v>65000</v>
      </c>
      <c r="N149" s="39">
        <v>2.0</v>
      </c>
      <c r="O149" s="40">
        <v>1.0</v>
      </c>
      <c r="P149" s="38">
        <f t="shared" si="39"/>
        <v>144.4444444</v>
      </c>
    </row>
    <row r="150">
      <c r="I150" s="37" t="s">
        <v>48</v>
      </c>
      <c r="J150" s="42" t="s">
        <v>15</v>
      </c>
      <c r="K150" s="38">
        <f t="shared" si="36"/>
        <v>10</v>
      </c>
      <c r="L150" s="38" t="str">
        <f t="shared" si="37"/>
        <v>quả</v>
      </c>
      <c r="M150" s="38">
        <f t="shared" si="38"/>
        <v>30000</v>
      </c>
      <c r="N150" s="39">
        <v>2.0</v>
      </c>
      <c r="O150" s="40">
        <v>1.0</v>
      </c>
      <c r="P150" s="38">
        <f t="shared" si="39"/>
        <v>6000</v>
      </c>
    </row>
    <row r="151">
      <c r="I151" s="37" t="s">
        <v>42</v>
      </c>
      <c r="J151" s="42" t="s">
        <v>47</v>
      </c>
      <c r="K151" s="38">
        <f t="shared" si="36"/>
        <v>1000</v>
      </c>
      <c r="L151" s="38" t="str">
        <f t="shared" si="37"/>
        <v>gram</v>
      </c>
      <c r="M151" s="38">
        <f t="shared" si="38"/>
        <v>300000</v>
      </c>
      <c r="N151" s="39">
        <v>220.0</v>
      </c>
      <c r="O151" s="40">
        <v>1.0</v>
      </c>
      <c r="P151" s="38">
        <f t="shared" si="39"/>
        <v>66000</v>
      </c>
    </row>
    <row r="152">
      <c r="I152" s="37" t="s">
        <v>44</v>
      </c>
      <c r="J152" s="42" t="s">
        <v>26</v>
      </c>
      <c r="K152" s="38">
        <f t="shared" si="36"/>
        <v>1000</v>
      </c>
      <c r="L152" s="38" t="str">
        <f t="shared" si="37"/>
        <v>gram</v>
      </c>
      <c r="M152" s="38">
        <f t="shared" si="38"/>
        <v>25000</v>
      </c>
      <c r="N152" s="39">
        <v>50.0</v>
      </c>
      <c r="O152" s="40">
        <v>1.0</v>
      </c>
      <c r="P152" s="38">
        <f t="shared" si="39"/>
        <v>1250</v>
      </c>
    </row>
    <row r="153">
      <c r="I153" s="37" t="s">
        <v>46</v>
      </c>
      <c r="J153" s="42" t="s">
        <v>32</v>
      </c>
      <c r="K153" s="38">
        <f t="shared" si="36"/>
        <v>500</v>
      </c>
      <c r="L153" s="38" t="str">
        <f t="shared" si="37"/>
        <v>ml</v>
      </c>
      <c r="M153" s="38">
        <f t="shared" si="38"/>
        <v>285000</v>
      </c>
      <c r="N153" s="39">
        <v>2.0</v>
      </c>
      <c r="O153" s="40">
        <v>1.0</v>
      </c>
      <c r="P153" s="38">
        <f t="shared" si="39"/>
        <v>1140</v>
      </c>
    </row>
    <row r="154">
      <c r="I154" s="37" t="s">
        <v>48</v>
      </c>
      <c r="J154" s="42" t="s">
        <v>62</v>
      </c>
      <c r="K154" s="38">
        <f>VLOOKUP(J154,$B$6:$E$50,2,0)</f>
        <v>400</v>
      </c>
      <c r="L154" s="38" t="str">
        <f>VLOOKUP(J154,$B$6:$E$50,3,0)</f>
        <v>gram</v>
      </c>
      <c r="M154" s="38">
        <f>VLOOKUP(J154,$B$6:$E$50,4,0)</f>
        <v>35000</v>
      </c>
      <c r="N154" s="39">
        <v>5.0</v>
      </c>
      <c r="O154" s="40">
        <v>1.0</v>
      </c>
      <c r="P154" s="38">
        <f t="shared" si="39"/>
        <v>437.5</v>
      </c>
    </row>
    <row r="155">
      <c r="I155" s="37" t="s">
        <v>50</v>
      </c>
      <c r="J155" s="42" t="s">
        <v>15</v>
      </c>
      <c r="K155" s="38">
        <f t="shared" ref="K155:K156" si="40">VLOOKUP(J155,$B$6:$E$28,2,0)</f>
        <v>10</v>
      </c>
      <c r="L155" s="38" t="str">
        <f t="shared" ref="L155:L156" si="41">VLOOKUP(J155,$B$6:$E$28,3,0)</f>
        <v>quả</v>
      </c>
      <c r="M155" s="38">
        <f t="shared" ref="M155:M156" si="42">VLOOKUP(J155,$B$6:$E$28,4,0)</f>
        <v>30000</v>
      </c>
      <c r="N155" s="39">
        <v>1.0</v>
      </c>
      <c r="O155" s="40">
        <v>1.0</v>
      </c>
      <c r="P155" s="38">
        <f t="shared" si="39"/>
        <v>3000</v>
      </c>
    </row>
    <row r="156">
      <c r="I156" s="37" t="s">
        <v>50</v>
      </c>
      <c r="J156" s="42" t="s">
        <v>49</v>
      </c>
      <c r="K156" s="38">
        <f t="shared" si="40"/>
        <v>1000</v>
      </c>
      <c r="L156" s="38" t="str">
        <f t="shared" si="41"/>
        <v>gram</v>
      </c>
      <c r="M156" s="38">
        <f t="shared" si="42"/>
        <v>150000</v>
      </c>
      <c r="N156" s="39">
        <v>70.0</v>
      </c>
      <c r="O156" s="40">
        <v>1.0</v>
      </c>
      <c r="P156" s="38">
        <f t="shared" si="39"/>
        <v>10500</v>
      </c>
    </row>
    <row r="157">
      <c r="I157" s="45"/>
      <c r="J157" s="46" t="s">
        <v>52</v>
      </c>
      <c r="K157" s="47"/>
      <c r="L157" s="47"/>
      <c r="M157" s="47"/>
      <c r="N157" s="47"/>
      <c r="O157" s="48"/>
      <c r="P157" s="49">
        <f>SUM(P141:P156)</f>
        <v>171187.6587</v>
      </c>
    </row>
    <row r="158">
      <c r="I158" s="45"/>
      <c r="J158" s="46" t="s">
        <v>69</v>
      </c>
      <c r="K158" s="47"/>
      <c r="L158" s="47"/>
      <c r="M158" s="47"/>
      <c r="N158" s="47"/>
      <c r="O158" s="48"/>
      <c r="P158" s="49">
        <f>P157/9</f>
        <v>19020.85097</v>
      </c>
    </row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</sheetData>
  <mergeCells count="21">
    <mergeCell ref="A1:J1"/>
    <mergeCell ref="I2:O2"/>
    <mergeCell ref="A3:E3"/>
    <mergeCell ref="I3:P3"/>
    <mergeCell ref="I5:P5"/>
    <mergeCell ref="I6:P6"/>
    <mergeCell ref="J22:O22"/>
    <mergeCell ref="J81:O81"/>
    <mergeCell ref="J82:O82"/>
    <mergeCell ref="J109:O109"/>
    <mergeCell ref="J110:O110"/>
    <mergeCell ref="J137:O137"/>
    <mergeCell ref="J157:O157"/>
    <mergeCell ref="J158:O158"/>
    <mergeCell ref="J23:O23"/>
    <mergeCell ref="I25:P25"/>
    <mergeCell ref="J41:O41"/>
    <mergeCell ref="J42:O42"/>
    <mergeCell ref="J57:O57"/>
    <mergeCell ref="J58:O58"/>
    <mergeCell ref="I60:P60"/>
  </mergeCells>
  <drawing r:id="rId1"/>
</worksheet>
</file>